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355" windowHeight="5895" activeTab="4"/>
  </bookViews>
  <sheets>
    <sheet name="BS" sheetId="1" r:id="rId1"/>
    <sheet name="IS" sheetId="2" r:id="rId2"/>
    <sheet name="Equity" sheetId="3" r:id="rId3"/>
    <sheet name="CF" sheetId="4" r:id="rId4"/>
    <sheet name="Notes" sheetId="5" r:id="rId5"/>
  </sheets>
  <externalReferences>
    <externalReference r:id="rId8"/>
    <externalReference r:id="rId9"/>
    <externalReference r:id="rId10"/>
    <externalReference r:id="rId11"/>
  </externalReferences>
  <definedNames>
    <definedName name="_xlnm.Print_Area" localSheetId="1">'IS'!$A$1:$H$78</definedName>
  </definedNames>
  <calcPr fullCalcOnLoad="1"/>
</workbook>
</file>

<file path=xl/sharedStrings.xml><?xml version="1.0" encoding="utf-8"?>
<sst xmlns="http://schemas.openxmlformats.org/spreadsheetml/2006/main" count="382" uniqueCount="303">
  <si>
    <r>
      <t xml:space="preserve">Jerneh Asia Berhad </t>
    </r>
    <r>
      <rPr>
        <i/>
        <sz val="8"/>
        <color indexed="8"/>
        <rFont val="Times New Roman"/>
        <family val="1"/>
      </rPr>
      <t>(363984-X)</t>
    </r>
  </si>
  <si>
    <t>(Incorporated in Malaysia)</t>
  </si>
  <si>
    <t xml:space="preserve">                                                                                                                                                                                                                                                               </t>
  </si>
  <si>
    <t xml:space="preserve">Quarterly Report On Consolidated Results </t>
  </si>
  <si>
    <t>For The 4th Quarter Ended 31 December 2002</t>
  </si>
  <si>
    <t xml:space="preserve"> (The figures have not been audited)</t>
  </si>
  <si>
    <t>CONDENSED CONSOLIDATED BALANCE SHEET</t>
  </si>
  <si>
    <t>As At End</t>
  </si>
  <si>
    <t>As At Preceding</t>
  </si>
  <si>
    <t>of Current</t>
  </si>
  <si>
    <t>Financial</t>
  </si>
  <si>
    <t>Quarter</t>
  </si>
  <si>
    <t>Year End</t>
  </si>
  <si>
    <t>RM '000</t>
  </si>
  <si>
    <t>ASSETS</t>
  </si>
  <si>
    <t>Property, plant and equipment</t>
  </si>
  <si>
    <t>Investment property</t>
  </si>
  <si>
    <t>Investment in subsidiary companies</t>
  </si>
  <si>
    <t>Investment in associated companies</t>
  </si>
  <si>
    <t>Other investments</t>
  </si>
  <si>
    <t>Trade and other receivables</t>
  </si>
  <si>
    <t>Amounts owing by subsidiary companies</t>
  </si>
  <si>
    <t>Amounts owing by associated companies</t>
  </si>
  <si>
    <t>Marketable securities</t>
  </si>
  <si>
    <t>Deposits</t>
  </si>
  <si>
    <t>Cash and bank balances</t>
  </si>
  <si>
    <t>Total assets</t>
  </si>
  <si>
    <t>LIABILITIES</t>
  </si>
  <si>
    <t>Deferred taxation</t>
  </si>
  <si>
    <t>Trade and other payables</t>
  </si>
  <si>
    <t>Amounts owing to subsidiary companies</t>
  </si>
  <si>
    <t>Amount owing to associated company</t>
  </si>
  <si>
    <t>Bank borrowings (unsecured)</t>
  </si>
  <si>
    <t>Provision for taxation</t>
  </si>
  <si>
    <t>PROVISION FOR INSURANCE LIABILITES</t>
  </si>
  <si>
    <t>Reserves for unexpired risks</t>
  </si>
  <si>
    <t>Total liabilities</t>
  </si>
  <si>
    <t>SHAREHOLDERS' EQUITY</t>
  </si>
  <si>
    <t>Share capital</t>
  </si>
  <si>
    <t>Share premium</t>
  </si>
  <si>
    <t>Exchange fluctuation reserve</t>
  </si>
  <si>
    <t>Unappropriated profit</t>
  </si>
  <si>
    <t>Proposed dividend</t>
  </si>
  <si>
    <t>MINORITY INTEREST</t>
  </si>
  <si>
    <t>Total liabilities, shareholders' equity and minority interest</t>
  </si>
  <si>
    <t>Net tangible assets per share (RM)</t>
  </si>
  <si>
    <r>
      <t xml:space="preserve">     Jerneh Asia Berhad </t>
    </r>
    <r>
      <rPr>
        <i/>
        <sz val="8"/>
        <color indexed="8"/>
        <rFont val="Times New Roman"/>
        <family val="1"/>
      </rPr>
      <t>(363984-X)</t>
    </r>
  </si>
  <si>
    <t xml:space="preserve">    (Incorporated in Malaysia)</t>
  </si>
  <si>
    <t xml:space="preserve">         (The figures have not been audited)</t>
  </si>
  <si>
    <t>CONDENSED CONSOLIDATED INCOME STATEMENTS</t>
  </si>
  <si>
    <t>INDIVIDUAL QUARTER</t>
  </si>
  <si>
    <t>CUMULATIVE QUARTER</t>
  </si>
  <si>
    <t xml:space="preserve">Current </t>
  </si>
  <si>
    <t>Preceding</t>
  </si>
  <si>
    <t>Current</t>
  </si>
  <si>
    <t>Preceding Year</t>
  </si>
  <si>
    <t>Year</t>
  </si>
  <si>
    <t xml:space="preserve">Corresponding </t>
  </si>
  <si>
    <t>4th Quarter</t>
  </si>
  <si>
    <t>To date</t>
  </si>
  <si>
    <t>Period</t>
  </si>
  <si>
    <t>RM'000</t>
  </si>
  <si>
    <t>31/12/00</t>
  </si>
  <si>
    <t>31/3/200</t>
  </si>
  <si>
    <t>1 (a)</t>
  </si>
  <si>
    <t>Revenue</t>
  </si>
  <si>
    <t>(b)</t>
  </si>
  <si>
    <t>Investment income</t>
  </si>
  <si>
    <t xml:space="preserve">   (c)</t>
  </si>
  <si>
    <t xml:space="preserve">Other income </t>
  </si>
  <si>
    <t>2 (a)</t>
  </si>
  <si>
    <t>Operating profit/(loss) before interest on borrowings,</t>
  </si>
  <si>
    <t xml:space="preserve">depreciation and amortisation, exceptional items, </t>
  </si>
  <si>
    <t>income tax, minority interests and extraordinary items</t>
  </si>
  <si>
    <t xml:space="preserve"> </t>
  </si>
  <si>
    <t>Interest on borrowings</t>
  </si>
  <si>
    <t>(c)</t>
  </si>
  <si>
    <t>Depreciation and amortisation</t>
  </si>
  <si>
    <t>(d)</t>
  </si>
  <si>
    <t>Exceptional items</t>
  </si>
  <si>
    <t xml:space="preserve">Operating profit/(loss) after interest on borrowings, </t>
  </si>
  <si>
    <t xml:space="preserve">depreciation and amortisation and exceptional items but </t>
  </si>
  <si>
    <t xml:space="preserve">before income tax, minority interests and </t>
  </si>
  <si>
    <t>extraordinary items</t>
  </si>
  <si>
    <t>(e)</t>
  </si>
  <si>
    <t>Share in the results of associated companies</t>
  </si>
  <si>
    <t>(f)</t>
  </si>
  <si>
    <t>Profit/(loss) before taxation, minority interests</t>
  </si>
  <si>
    <t>and extraordinary items</t>
  </si>
  <si>
    <t>(g)</t>
  </si>
  <si>
    <t>Taxation</t>
  </si>
  <si>
    <t>(h)</t>
  </si>
  <si>
    <t>(i) Profit/(loss) after taxation before deducting</t>
  </si>
  <si>
    <t xml:space="preserve">    minority interests</t>
  </si>
  <si>
    <t>(ii) Less minority interests</t>
  </si>
  <si>
    <t>(i)</t>
  </si>
  <si>
    <t xml:space="preserve">Profit/(loss) after taxation attributable to members of the </t>
  </si>
  <si>
    <t>company</t>
  </si>
  <si>
    <t>(k)</t>
  </si>
  <si>
    <t>(i) Extraordinary items</t>
  </si>
  <si>
    <t>(iii) Extraordinary items attributable to members of the</t>
  </si>
  <si>
    <t xml:space="preserve">      company</t>
  </si>
  <si>
    <t>Effect of  SSAP 28</t>
  </si>
  <si>
    <t>(l)</t>
  </si>
  <si>
    <t>Profit/(loss) after taxation and effect of SSAP 28</t>
  </si>
  <si>
    <t>attributable to members of the company</t>
  </si>
  <si>
    <t>3 (a)</t>
  </si>
  <si>
    <t>Earnings per share based on 2(i) above after deducting</t>
  </si>
  <si>
    <t>any provision for preference dividends, if any:-</t>
  </si>
  <si>
    <t xml:space="preserve">(i) Basic (based on 104,399,420 ordinary shares) </t>
  </si>
  <si>
    <t xml:space="preserve">     (2001 : 103,777,000 ordinary shares) (sen)</t>
  </si>
  <si>
    <t xml:space="preserve">(ii) Fully diluted (based on 105,080,770 ordinary </t>
  </si>
  <si>
    <t xml:space="preserve">     shares) (sen)</t>
  </si>
  <si>
    <t>* 3.17</t>
  </si>
  <si>
    <t>* 20.17</t>
  </si>
  <si>
    <t>*</t>
  </si>
  <si>
    <t xml:space="preserve"> Fully diluted earnings per share based on the assumed conversion of the options granted under the Employees' Share Option Scheme ("ESOS") is anti-dilutive.  The effects are ignored in calculating fully diluted earnings per share.</t>
  </si>
  <si>
    <t>Quarterly Report On Consolidated Results</t>
  </si>
  <si>
    <t>For the 4th Quarter Ended 31 December 2002</t>
  </si>
  <si>
    <t>(The figures have not been audited)</t>
  </si>
  <si>
    <t>CONDENSED CONSOLIDATED STATEMENTS OF CHANGES IN EQUITY</t>
  </si>
  <si>
    <t>Exchange</t>
  </si>
  <si>
    <t xml:space="preserve"> Share</t>
  </si>
  <si>
    <t>fluctuation</t>
  </si>
  <si>
    <t>Unappropriated</t>
  </si>
  <si>
    <t xml:space="preserve">Proposed </t>
  </si>
  <si>
    <t>Capital</t>
  </si>
  <si>
    <t>Premium</t>
  </si>
  <si>
    <t>reserve</t>
  </si>
  <si>
    <t>Profit</t>
  </si>
  <si>
    <t>dividend</t>
  </si>
  <si>
    <t>Total</t>
  </si>
  <si>
    <t>9 months</t>
  </si>
  <si>
    <t>Balance at 1.1.2001</t>
  </si>
  <si>
    <t>Net loss not recognized in the income statement:</t>
  </si>
  <si>
    <t xml:space="preserve">   Currency translation differences</t>
  </si>
  <si>
    <t>Net profit for the year</t>
  </si>
  <si>
    <t>Dividend paid for financial year ended 31 December 2000</t>
  </si>
  <si>
    <t>Dividend proposed for financial year ended 31 December 2001</t>
  </si>
  <si>
    <t>Balance at 31 December 2001</t>
  </si>
  <si>
    <t xml:space="preserve">Underprovision of prior year's dividend in respect of </t>
  </si>
  <si>
    <t xml:space="preserve"> options exercised under the ESOS subsequent to year end</t>
  </si>
  <si>
    <t>Dividend paid for financial year ended 31 December 2001</t>
  </si>
  <si>
    <t>Dividend proposed for financial year ended 31 December 2002</t>
  </si>
  <si>
    <t>Issue of shares pursuant to the ESOS</t>
  </si>
  <si>
    <t>Balance as at 31.12.2002</t>
  </si>
  <si>
    <t>(The Condensed Consolidated Statements of Changes in Equity should be read in conjunction with the Annual Financial Report for the year ended 31 December 2001)</t>
  </si>
  <si>
    <r>
      <t xml:space="preserve">                                                                         Jerneh Asia Berhad </t>
    </r>
    <r>
      <rPr>
        <i/>
        <sz val="8"/>
        <color indexed="8"/>
        <rFont val="Times New Roman"/>
        <family val="1"/>
      </rPr>
      <t>(363984-X)</t>
    </r>
  </si>
  <si>
    <t xml:space="preserve">                                                                                       (Incorporated in Malaysia)</t>
  </si>
  <si>
    <t xml:space="preserve">                                                     Quarterly Report On Consolidated Results </t>
  </si>
  <si>
    <t xml:space="preserve">                                                   For The 4th Quarter Ended 31 December 2002</t>
  </si>
  <si>
    <t xml:space="preserve">                                                                                     (The figures have not been audited)</t>
  </si>
  <si>
    <t>CONDENSED CONSOLIDATED CASH FLOW STATEMENTS</t>
  </si>
  <si>
    <t>Cash Flows From Operating Activities</t>
  </si>
  <si>
    <t>Profit before tax</t>
  </si>
  <si>
    <t>Adjustments for:-</t>
  </si>
  <si>
    <t>Non-cash items</t>
  </si>
  <si>
    <t>Goodwill on acquisition written off</t>
  </si>
  <si>
    <t>Non-operating items</t>
  </si>
  <si>
    <t>Operating profit/(loss) before changes in working capital</t>
  </si>
  <si>
    <t>Purchase of investment property</t>
  </si>
  <si>
    <t>proceed form sale of other investments</t>
  </si>
  <si>
    <t>Net changes in current assets</t>
  </si>
  <si>
    <t>Net changes in current liabilities</t>
  </si>
  <si>
    <t>Cash (used in)/generated from operations</t>
  </si>
  <si>
    <t>Income tax paid</t>
  </si>
  <si>
    <t>Net cash (used in)/generated from operating activities</t>
  </si>
  <si>
    <r>
      <t xml:space="preserve">                                                               Jerneh Asia Berhad </t>
    </r>
    <r>
      <rPr>
        <i/>
        <sz val="8"/>
        <color indexed="8"/>
        <rFont val="Times New Roman"/>
        <family val="1"/>
      </rPr>
      <t>(363984-X)</t>
    </r>
  </si>
  <si>
    <t xml:space="preserve">                                                                 (Incorporated in Malaysia)</t>
  </si>
  <si>
    <t>Cash Flows From Investing Activities</t>
  </si>
  <si>
    <t>Subscription for right issue of associated company</t>
  </si>
  <si>
    <t xml:space="preserve">Others investments </t>
  </si>
  <si>
    <t xml:space="preserve">                                                              (The figures have not been audited)</t>
  </si>
  <si>
    <t>Net cash (used in)/generated from investing activities</t>
  </si>
  <si>
    <r>
      <t xml:space="preserve">                                                                       Jerneh Asia Berhad </t>
    </r>
    <r>
      <rPr>
        <i/>
        <sz val="8"/>
        <color indexed="8"/>
        <rFont val="Times New Roman"/>
        <family val="1"/>
      </rPr>
      <t>(363984-X)</t>
    </r>
  </si>
  <si>
    <t xml:space="preserve">                                                                          (Incorporated in Malaysia)</t>
  </si>
  <si>
    <t>Cash Flows From Financing Activities</t>
  </si>
  <si>
    <t xml:space="preserve">                                                          Quarterly Report On Consolidated Results </t>
  </si>
  <si>
    <t xml:space="preserve">Bank borrowings </t>
  </si>
  <si>
    <t>Dividend paid to shareholders of the Company</t>
  </si>
  <si>
    <t xml:space="preserve">                                                                   (The figures have not been audited)</t>
  </si>
  <si>
    <t>Dividend paid to a minority shareholder of a subsidiary company</t>
  </si>
  <si>
    <t>Payment to associated companies</t>
  </si>
  <si>
    <t>Proceed from issue of shares</t>
  </si>
  <si>
    <t>Net cash (used in)/generated from financing activities</t>
  </si>
  <si>
    <t xml:space="preserve">Net Increase/(Decrease) In Cash And </t>
  </si>
  <si>
    <t>Cash Equivalents</t>
  </si>
  <si>
    <t>Cash And Cash Equivalent Brought Forward</t>
  </si>
  <si>
    <t>Effect Of Exchange Rate Changes</t>
  </si>
  <si>
    <t>Cash And Cash Equivalent Carried Forward</t>
  </si>
  <si>
    <t>(A)</t>
  </si>
  <si>
    <t>NOTES TO THE INTERIM FINANCIAL REPORT</t>
  </si>
  <si>
    <t>Basis of preparation</t>
  </si>
  <si>
    <t>The condensed financial statements for the quarter and the financial year ended 31 December 2002 have been prepared in accordance with Accounting Standard MASB 26 (Interim Financial Reporting) issued by the Malaysian Accounting Standards Board (“MASB”) and Chapter 9, part K of the Listing Requirements of the Kuala Lumpur Stock Exchange. The condensed financial statement should be read in conjunction with the audited financial statements of the Group for the year ended 31 December 2001.</t>
  </si>
  <si>
    <t>The accounting policies and methods of computation adopted by the Company in the condensed financial statements are consistent with those adopted in the audited financial statements for the year ended 31 December 2001 except for the change in the accounting policy with respect to the recognition of dividends declared or proposed, in compliance with the new Malaysian Accounting Standard Board ("MASB") Standard 19 - "Events After The Balance Sheet Date".  In the previous year, the final dividend was accrued as a liability when proposed by the Directors. This change in accounting policy has been accounted for retrospectively and has the effect of increasing consolidated retained profits by RM5,978,000 and net tangible assets per share from RM1.94 to RM2.00 at 31 December 2001.</t>
  </si>
  <si>
    <t>The Group retained profit as at 31 December 2001</t>
  </si>
  <si>
    <t>As previously reported in the audited balance sheet</t>
  </si>
  <si>
    <t>Add: Proposed final dividend for the financial year ended 31 December 2001</t>
  </si>
  <si>
    <t>As restated</t>
  </si>
  <si>
    <t>The final dividend was recognised as a liability after approval by the shareholders at the Annual General Meeting on 21 May 2002.</t>
  </si>
  <si>
    <t>Qualification of audit report of the preceding annual financial statements</t>
  </si>
  <si>
    <t>There were no qualification on audit report of the preceding annual financial statements.</t>
  </si>
  <si>
    <t>Explanatory comments about the seasonality or cyclicality of operations</t>
  </si>
  <si>
    <t>The Group's operations are not seasonal or cyclical in nature.</t>
  </si>
  <si>
    <t>Nature and amount of items affecting assets, liabilities, equity, net income or cash flows that are unusual because of their nature, size or incidence</t>
  </si>
  <si>
    <t>There were no items affecting assets, liabilities, equity, net income or cash flows that are unusual because of their nature, size or incidence.</t>
  </si>
  <si>
    <t>Changes in estimates of amounts reported in prior interim periods of the current financial year or in prior financial years</t>
  </si>
  <si>
    <t>There were no changes in estimates of amounts reported in prior interim periods of the current financial year or in prior years.</t>
  </si>
  <si>
    <t>Details of issuances and repayment of debt and equity securities, share buy-backs, share cancellations, shares held as treasury shares and resale of treasury shares for the current financial year to date.</t>
  </si>
  <si>
    <t xml:space="preserve">Save and except as detailed below, there were no new issuance and repayment of debt securities, share buy-backs, share cancellations or shares held as treasury shares during the financial quarter ended 31 December 2002:-
</t>
  </si>
  <si>
    <t>Issuance of 2,000 shares arising from exercise of Employee Share Option Scheme (ESOS) between 1 October 2002 to 31 December 2002. The weighted average number of issued and fully paid-up shares with voting rights as at the financial quarter ended 31 December 2002 is 104,328,336 shares.</t>
  </si>
  <si>
    <t>Other than the above, there is no cancellation, repurchases, resale and repayment of debt and equity securities during the period.</t>
  </si>
  <si>
    <t>Dividend paid</t>
  </si>
  <si>
    <t>The Company paid a First and Final Dividend of 8% less 28% Income Tax totalling RM6,021,850 in respect of the financial year ended 31 December 2001 on 10 July 2002.</t>
  </si>
  <si>
    <t>Segmental reporting</t>
  </si>
  <si>
    <t>By Activity</t>
  </si>
  <si>
    <t>Operating Revenue</t>
  </si>
  <si>
    <t>Profit Before Taxation &amp; MI</t>
  </si>
  <si>
    <t>Assets employed</t>
  </si>
  <si>
    <t>As at 31 December 2002</t>
  </si>
  <si>
    <t>Underwriting and brokerage of general insurance business</t>
  </si>
  <si>
    <t>Credit &amp; leasing</t>
  </si>
  <si>
    <t>Trading &amp; marketable securities</t>
  </si>
  <si>
    <t>Less: Group's share of associate companies' turnover</t>
  </si>
  <si>
    <t>By geographical location</t>
  </si>
  <si>
    <t>Malaysia</t>
  </si>
  <si>
    <t>Outside Malaysia (Hong Kong and the Philippines)</t>
  </si>
  <si>
    <t>Valuations of property, plant and equipment</t>
  </si>
  <si>
    <t>The valuations of property, plant and equipment have been brought forward without any amendments from the preceding annual financial statements.</t>
  </si>
  <si>
    <t>Material events not reflected in the Financial Statements</t>
  </si>
  <si>
    <t>There were no material subsequent events to be disclosed as at the date of this report.</t>
  </si>
  <si>
    <t>Changes in the composition of the Group</t>
  </si>
  <si>
    <t>There were no changes in the composition of the Group during the financial year-to-date, including business combinations, acquisition or disposal of subsidiaries and long-term investments, restructuring and discontinuing operations.</t>
  </si>
  <si>
    <t>Commitments and Contingent Liabilities</t>
  </si>
  <si>
    <t>In the normal course of business, the Group makes various commitments and incurs certain liabilities on behalf of customers. Details of the Group's commitments and contingent liabilities as at 20 February 2003 (the latest practicable date which is not earlier than 7 days from the date of issue of this quarterly report) are as follows:-</t>
  </si>
  <si>
    <t>Capital Commitments</t>
  </si>
  <si>
    <t>Approved and contracted for</t>
  </si>
  <si>
    <t>Other Commitments and Contingencies</t>
  </si>
  <si>
    <t xml:space="preserve">Performance bonds </t>
  </si>
  <si>
    <t>(B)</t>
  </si>
  <si>
    <t>ADDITIONAL DISCLOSURES IN COMPLIANCE WITH THE KLSE LISTING REQUIREMENTS</t>
  </si>
  <si>
    <t>Review of the performance of the company and its principal subsidiaries</t>
  </si>
  <si>
    <t xml:space="preserve">The Group's profit before taxation for the financial period ended 31 December 2002 registered an increase of RM1.9 million to RM37.1 million as compared to RM35.2 million achieved in the corresponding period in 2001. This was mainly due to better underwriting performance and investment income achieved by its principal subsidiary, Jerneh Insurance Berhad which recorded higher turnover. Despite the higher turnover, the profit margin were affected by the increase in reinsurance costs and the increase in premium reserve due to higher business volume written for the year. </t>
  </si>
  <si>
    <t>The overseas subsidiaries reported better results than previous year. However, the higher profitability was reduced by expected losses sustained by the associate companies in Philippines and Thailand.</t>
  </si>
  <si>
    <t>Explanatory comments on any material change in the profit before taxation for the quarter reported on as compared with the preceding quarter</t>
  </si>
  <si>
    <t xml:space="preserve">The Group registered a profit before taxation of RM14.1 million during the current quarter, as compared to the preceding quarter of RM4.2 million. The increase in profit was mainly due to better underwriting performance achieved by its principal subsidiary, Jerneh Insurance Berhad arising from additional commission receivable and release of reserves from unearned premium reserve during the current quarter. </t>
  </si>
  <si>
    <t xml:space="preserve">In addition, JIB has written back provision for bad and doubtful debts and provision for dimunition in value of investments during the current quarter. </t>
  </si>
  <si>
    <t>Prospects for the next financial year</t>
  </si>
  <si>
    <t xml:space="preserve">The Group’s performance for the year was encouraging. The insurance industry is expected to remain highly competitive. The increase in reinsurance costs as a result of the reduced reinsurance capacity will continue to affect profit margins. Against these scenarios, the Directors expect year 2003 to be challenging. </t>
  </si>
  <si>
    <t>The Group will continue to be selective in underwriting quality business and improving claims control. As part of its e-business initiatives, the Group has allocated a budget to undertake various measures towards upgrading and replacing its IT system over the next 2-3 years to transform its business model to meet client needs and expectations.</t>
  </si>
  <si>
    <t>Barring unforeseen circumstances, the Group should continue to be profitable in year 2003.</t>
  </si>
  <si>
    <t>Variance of JAB Group's actual profit from forecast profit</t>
  </si>
  <si>
    <t>Not applicable</t>
  </si>
  <si>
    <t>Current year :</t>
  </si>
  <si>
    <t xml:space="preserve">   taxation</t>
  </si>
  <si>
    <t xml:space="preserve">   deferred tax</t>
  </si>
  <si>
    <t xml:space="preserve"> - (Under)/Over provision in prior year</t>
  </si>
  <si>
    <t xml:space="preserve">     taxation</t>
  </si>
  <si>
    <t xml:space="preserve">    deferred tax</t>
  </si>
  <si>
    <t>Effective tax rate</t>
  </si>
  <si>
    <t>The effective tax rate of 17% for the current quarter and 24% for the financial period ended 31 December 2002 were lower than the statutory tax rate of 28% mainly because of the effect of lower rates of income tax applicable to profits of certain overseas subsidiaries.</t>
  </si>
  <si>
    <t>Sale of unquoted investments and/or properties</t>
  </si>
  <si>
    <t>There were no sale of unquoted investments and/or properties for the current quarter and financial year- to-date.</t>
  </si>
  <si>
    <t>Quoted Securities</t>
  </si>
  <si>
    <t>(a)</t>
  </si>
  <si>
    <t>The purchase and disposal of quoted securities by the Group (other than those subsidiary companies involved in the insurance business) for the financial quarter ended 31 December 2002 are as follows:-</t>
  </si>
  <si>
    <t>Purchase of quoted securities</t>
  </si>
  <si>
    <t>Sale of quoted securities</t>
  </si>
  <si>
    <t>Profit/(Loss) arising therefrom</t>
  </si>
  <si>
    <t>As at 31 December 2002, the Group's investment in quoted shares (other than by those subsidiary companies involved in the insurance business) are as follows:-</t>
  </si>
  <si>
    <t>At Cost</t>
  </si>
  <si>
    <t>At Book Value</t>
  </si>
  <si>
    <t>At Market Value</t>
  </si>
  <si>
    <t xml:space="preserve">Status of Corporate Proposals </t>
  </si>
  <si>
    <t>There were no corporate proposals which have been announced by the Company and which have not been completed as at 20 February 2003.</t>
  </si>
  <si>
    <t>Group Borrowings</t>
  </si>
  <si>
    <t>The Group borrowings as at 31 December 2002 amounted to RM20 million, all of which were unsecured and short term in nature.</t>
  </si>
  <si>
    <t>Off Balance Sheet Risk</t>
  </si>
  <si>
    <t>The Group did not have any financial instruments with off balance sheet risk as at 20 February 2003, the latest practicable date which is not earlier than 7 days from the date of issue of this quarterly report.</t>
  </si>
  <si>
    <t>Material Litigation</t>
  </si>
  <si>
    <t>There were no material litigation (outside the ordinary course of its principal subsidiary's business) as at 20 February 2003, the latest practicable date which is not earlier than 7 days from the date of issue of this quarterly report.</t>
  </si>
  <si>
    <t>Dividend</t>
  </si>
  <si>
    <t xml:space="preserve">The directors are pleased to recommend a First and Final Dividend of 8% less 28% Income Tax (2000: 8% less 28% Income Tax). The recommendation of the First and Final Dividend is subject to the approval of the shareholders of the Company. The date on which the dividend is payable and the entitlement date for the dividends will be announced at a later date.     </t>
  </si>
  <si>
    <t>Earnings per share</t>
  </si>
  <si>
    <t>Current Year</t>
  </si>
  <si>
    <t>Basic</t>
  </si>
  <si>
    <t>Net profit attributable to ordinary shareholders (RM'000)</t>
  </si>
  <si>
    <t>Number of ordinary shares in issue as of 1 January 2002 ('000)</t>
  </si>
  <si>
    <t>Effect of shares issued during the year ('000)</t>
  </si>
  <si>
    <t>Weighted average number of ordinary shares in issue ('000)</t>
  </si>
  <si>
    <t>Basic earnings per ordinary share (sen)</t>
  </si>
  <si>
    <t>Diluted</t>
  </si>
  <si>
    <t>ESOS :</t>
  </si>
  <si>
    <t xml:space="preserve">    Weighted average number of unissued shares ('000)</t>
  </si>
  <si>
    <t xml:space="preserve">    Weighted number of share that would have been issued at fair value ('000)</t>
  </si>
  <si>
    <t xml:space="preserve">Adjusted weighted average number of ordinary shares for </t>
  </si>
  <si>
    <t>calculating diluted earnings per ordinary share ('000)</t>
  </si>
  <si>
    <t>Diluted earnings per ordinary share (sen)</t>
  </si>
  <si>
    <t>By Order of the Board</t>
  </si>
  <si>
    <t>Kuala Lumpur</t>
  </si>
  <si>
    <t>CHAN SWEE HONG</t>
  </si>
  <si>
    <t>Company Secretary</t>
  </si>
  <si>
    <r>
      <t xml:space="preserve">   Jerneh Asia Berhad </t>
    </r>
    <r>
      <rPr>
        <i/>
        <sz val="8"/>
        <color indexed="8"/>
        <rFont val="Times New Roman"/>
        <family val="1"/>
      </rPr>
      <t>(363984-X)</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</si>
</sst>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yyyy"/>
    <numFmt numFmtId="165" formatCode="_(* #,##0_);_(* \(#,##0\);_(* &quot;-&quot;??_);_(@_)"/>
    <numFmt numFmtId="166" formatCode="_(* #,##0.0_);_(* \(#,##0.0\);_(* &quot;-&quot;??_);_(@_)"/>
    <numFmt numFmtId="167" formatCode="0.0"/>
    <numFmt numFmtId="168" formatCode="0_);\(0\)"/>
  </numFmts>
  <fonts count="29">
    <font>
      <sz val="10"/>
      <name val="Arial"/>
      <family val="0"/>
    </font>
    <font>
      <sz val="11"/>
      <color indexed="8"/>
      <name val="Times New Roman"/>
      <family val="1"/>
    </font>
    <font>
      <b/>
      <sz val="10"/>
      <color indexed="8"/>
      <name val="Times New Roman"/>
      <family val="1"/>
    </font>
    <font>
      <sz val="10"/>
      <name val="Times New Roman"/>
      <family val="1"/>
    </font>
    <font>
      <sz val="9"/>
      <color indexed="8"/>
      <name val="Times New Roman"/>
      <family val="1"/>
    </font>
    <font>
      <i/>
      <sz val="8"/>
      <color indexed="8"/>
      <name val="Times New Roman"/>
      <family val="1"/>
    </font>
    <font>
      <sz val="10"/>
      <color indexed="8"/>
      <name val="Times New Roman"/>
      <family val="1"/>
    </font>
    <font>
      <b/>
      <sz val="10"/>
      <name val="Times New Roman"/>
      <family val="1"/>
    </font>
    <font>
      <sz val="10"/>
      <color indexed="8"/>
      <name val="Arial"/>
      <family val="0"/>
    </font>
    <font>
      <b/>
      <sz val="11"/>
      <color indexed="8"/>
      <name val="Arial"/>
      <family val="2"/>
    </font>
    <font>
      <b/>
      <sz val="12"/>
      <color indexed="8"/>
      <name val="Times New Roman"/>
      <family val="1"/>
    </font>
    <font>
      <sz val="12"/>
      <color indexed="8"/>
      <name val="Arial"/>
      <family val="0"/>
    </font>
    <font>
      <sz val="9"/>
      <color indexed="8"/>
      <name val="Garamond"/>
      <family val="1"/>
    </font>
    <font>
      <sz val="8"/>
      <color indexed="8"/>
      <name val="Times New Roman"/>
      <family val="1"/>
    </font>
    <font>
      <sz val="8"/>
      <color indexed="8"/>
      <name val="Arial"/>
      <family val="0"/>
    </font>
    <font>
      <i/>
      <sz val="8"/>
      <color indexed="8"/>
      <name val="Arial"/>
      <family val="0"/>
    </font>
    <font>
      <b/>
      <sz val="10"/>
      <color indexed="8"/>
      <name val="Arial"/>
      <family val="0"/>
    </font>
    <font>
      <b/>
      <i/>
      <sz val="8"/>
      <color indexed="8"/>
      <name val="Times New Roman"/>
      <family val="1"/>
    </font>
    <font>
      <b/>
      <sz val="8"/>
      <color indexed="8"/>
      <name val="Times New Roman"/>
      <family val="1"/>
    </font>
    <font>
      <b/>
      <sz val="8"/>
      <color indexed="8"/>
      <name val="Arial"/>
      <family val="0"/>
    </font>
    <font>
      <i/>
      <sz val="10"/>
      <color indexed="8"/>
      <name val="Times New Roman"/>
      <family val="1"/>
    </font>
    <font>
      <i/>
      <sz val="10"/>
      <color indexed="8"/>
      <name val="Arial"/>
      <family val="0"/>
    </font>
    <font>
      <b/>
      <sz val="11"/>
      <color indexed="8"/>
      <name val="Times New Roman"/>
      <family val="1"/>
    </font>
    <font>
      <sz val="12"/>
      <color indexed="8"/>
      <name val="Times New Roman"/>
      <family val="1"/>
    </font>
    <font>
      <b/>
      <sz val="12"/>
      <color indexed="8"/>
      <name val="Arial"/>
      <family val="2"/>
    </font>
    <font>
      <b/>
      <u val="single"/>
      <sz val="12"/>
      <color indexed="8"/>
      <name val="Times New Roman"/>
      <family val="1"/>
    </font>
    <font>
      <u val="single"/>
      <sz val="12"/>
      <color indexed="8"/>
      <name val="Times New Roman"/>
      <family val="1"/>
    </font>
    <font>
      <u val="single"/>
      <sz val="12"/>
      <color indexed="8"/>
      <name val="Arial"/>
      <family val="0"/>
    </font>
    <font>
      <i/>
      <sz val="12"/>
      <color indexed="8"/>
      <name val="Times New Roman"/>
      <family val="1"/>
    </font>
  </fonts>
  <fills count="4">
    <fill>
      <patternFill/>
    </fill>
    <fill>
      <patternFill patternType="gray125"/>
    </fill>
    <fill>
      <patternFill patternType="solid">
        <fgColor indexed="41"/>
        <bgColor indexed="64"/>
      </patternFill>
    </fill>
    <fill>
      <patternFill patternType="solid">
        <fgColor indexed="9"/>
        <bgColor indexed="64"/>
      </patternFill>
    </fill>
  </fills>
  <borders count="37">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double"/>
    </border>
    <border>
      <left style="thin"/>
      <right style="medium"/>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style="thin"/>
      <top>
        <color indexed="63"/>
      </top>
      <bottom style="double"/>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double"/>
    </border>
    <border>
      <left>
        <color indexed="63"/>
      </left>
      <right>
        <color indexed="63"/>
      </right>
      <top style="double"/>
      <bottom>
        <color indexed="63"/>
      </bottom>
    </border>
    <border>
      <left style="thin"/>
      <right style="thin"/>
      <top style="thin"/>
      <bottom style="double"/>
    </border>
    <border>
      <left style="thin"/>
      <right style="thin"/>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5">
    <xf numFmtId="0" fontId="0" fillId="0" borderId="0" xfId="0" applyAlignment="1">
      <alignment/>
    </xf>
    <xf numFmtId="0" fontId="1" fillId="0" borderId="1" xfId="0" applyFont="1" applyBorder="1" applyAlignment="1">
      <alignment/>
    </xf>
    <xf numFmtId="0" fontId="1" fillId="0" borderId="2" xfId="0" applyFont="1" applyBorder="1" applyAlignment="1">
      <alignment/>
    </xf>
    <xf numFmtId="0" fontId="2" fillId="0" borderId="2" xfId="0" applyFont="1" applyBorder="1" applyAlignment="1">
      <alignment/>
    </xf>
    <xf numFmtId="0" fontId="3" fillId="0" borderId="3" xfId="0" applyFont="1" applyBorder="1" applyAlignment="1">
      <alignment/>
    </xf>
    <xf numFmtId="0" fontId="3" fillId="0" borderId="0" xfId="0" applyFont="1" applyAlignment="1">
      <alignment/>
    </xf>
    <xf numFmtId="0" fontId="1" fillId="0" borderId="4" xfId="0" applyFont="1" applyBorder="1" applyAlignment="1">
      <alignment/>
    </xf>
    <xf numFmtId="0" fontId="1" fillId="0" borderId="0" xfId="0" applyFont="1" applyBorder="1" applyAlignment="1">
      <alignment/>
    </xf>
    <xf numFmtId="14" fontId="2" fillId="0" borderId="0" xfId="0" applyNumberFormat="1" applyFont="1" applyBorder="1" applyAlignment="1">
      <alignment horizontal="left"/>
    </xf>
    <xf numFmtId="0" fontId="3" fillId="0" borderId="5" xfId="0" applyFont="1" applyBorder="1" applyAlignment="1">
      <alignment/>
    </xf>
    <xf numFmtId="0" fontId="5" fillId="0" borderId="4" xfId="0" applyFont="1" applyBorder="1" applyAlignment="1">
      <alignment horizontal="center"/>
    </xf>
    <xf numFmtId="0" fontId="5" fillId="0" borderId="0" xfId="0" applyFont="1" applyBorder="1" applyAlignment="1">
      <alignment horizontal="center"/>
    </xf>
    <xf numFmtId="0" fontId="2" fillId="0" borderId="0" xfId="0" applyFont="1" applyBorder="1" applyAlignment="1">
      <alignment horizontal="center"/>
    </xf>
    <xf numFmtId="0" fontId="6" fillId="0" borderId="0" xfId="0" applyFont="1" applyBorder="1" applyAlignment="1">
      <alignment horizontal="center"/>
    </xf>
    <xf numFmtId="0" fontId="2" fillId="0" borderId="4" xfId="0" applyFont="1" applyBorder="1" applyAlignment="1">
      <alignment horizontal="left"/>
    </xf>
    <xf numFmtId="0" fontId="2" fillId="0" borderId="6" xfId="0" applyFont="1" applyBorder="1" applyAlignment="1">
      <alignment horizontal="right"/>
    </xf>
    <xf numFmtId="0" fontId="2" fillId="0" borderId="4" xfId="0" applyFont="1" applyBorder="1" applyAlignment="1">
      <alignment/>
    </xf>
    <xf numFmtId="0" fontId="2" fillId="0" borderId="7" xfId="0" applyFont="1" applyBorder="1" applyAlignment="1">
      <alignment horizontal="right"/>
    </xf>
    <xf numFmtId="164" fontId="2" fillId="0" borderId="7" xfId="0" applyNumberFormat="1" applyFont="1" applyBorder="1" applyAlignment="1">
      <alignment horizontal="right"/>
    </xf>
    <xf numFmtId="0" fontId="2" fillId="0" borderId="8" xfId="0" applyFont="1" applyBorder="1" applyAlignment="1">
      <alignment horizontal="right"/>
    </xf>
    <xf numFmtId="0" fontId="7" fillId="0" borderId="4" xfId="0" applyFont="1" applyBorder="1" applyAlignment="1">
      <alignment/>
    </xf>
    <xf numFmtId="0" fontId="3" fillId="0" borderId="0" xfId="0" applyFont="1" applyBorder="1" applyAlignment="1">
      <alignment/>
    </xf>
    <xf numFmtId="0" fontId="3" fillId="0" borderId="9" xfId="0" applyFont="1" applyBorder="1" applyAlignment="1">
      <alignment/>
    </xf>
    <xf numFmtId="0" fontId="3" fillId="0" borderId="4" xfId="0" applyFont="1" applyBorder="1" applyAlignment="1">
      <alignment/>
    </xf>
    <xf numFmtId="165" fontId="3" fillId="0" borderId="6" xfId="15" applyNumberFormat="1" applyFont="1" applyBorder="1" applyAlignment="1">
      <alignment/>
    </xf>
    <xf numFmtId="165" fontId="3" fillId="0" borderId="10" xfId="15" applyNumberFormat="1" applyFont="1" applyBorder="1" applyAlignment="1">
      <alignment/>
    </xf>
    <xf numFmtId="165" fontId="3" fillId="0" borderId="0" xfId="0" applyNumberFormat="1" applyFont="1" applyAlignment="1">
      <alignment/>
    </xf>
    <xf numFmtId="165" fontId="3" fillId="0" borderId="0" xfId="15" applyNumberFormat="1" applyFont="1" applyAlignment="1">
      <alignment/>
    </xf>
    <xf numFmtId="165" fontId="3" fillId="0" borderId="7" xfId="15" applyNumberFormat="1" applyFont="1" applyBorder="1" applyAlignment="1">
      <alignment/>
    </xf>
    <xf numFmtId="165" fontId="3" fillId="0" borderId="9" xfId="15" applyNumberFormat="1" applyFont="1" applyBorder="1" applyAlignment="1">
      <alignment/>
    </xf>
    <xf numFmtId="0" fontId="3" fillId="0" borderId="4" xfId="0" applyFont="1" applyFill="1" applyBorder="1" applyAlignment="1">
      <alignment/>
    </xf>
    <xf numFmtId="165" fontId="3" fillId="0" borderId="8" xfId="15" applyNumberFormat="1" applyFont="1" applyBorder="1" applyAlignment="1">
      <alignment/>
    </xf>
    <xf numFmtId="165" fontId="3" fillId="0" borderId="11" xfId="15" applyNumberFormat="1" applyFont="1" applyBorder="1" applyAlignment="1">
      <alignment/>
    </xf>
    <xf numFmtId="165" fontId="3" fillId="0" borderId="12" xfId="15" applyNumberFormat="1" applyFont="1" applyBorder="1" applyAlignment="1">
      <alignment/>
    </xf>
    <xf numFmtId="0" fontId="23" fillId="0" borderId="0" xfId="0" applyFont="1" applyBorder="1" applyAlignment="1">
      <alignment vertical="top" wrapText="1"/>
    </xf>
    <xf numFmtId="0" fontId="3" fillId="0" borderId="13" xfId="0" applyFont="1" applyBorder="1" applyAlignment="1">
      <alignment/>
    </xf>
    <xf numFmtId="43" fontId="3" fillId="0" borderId="0" xfId="0" applyNumberFormat="1" applyFont="1" applyAlignment="1">
      <alignment/>
    </xf>
    <xf numFmtId="165" fontId="3" fillId="0" borderId="14" xfId="0" applyNumberFormat="1" applyFont="1" applyBorder="1" applyAlignment="1">
      <alignment/>
    </xf>
    <xf numFmtId="165" fontId="3" fillId="0" borderId="14" xfId="15" applyNumberFormat="1" applyFont="1" applyBorder="1" applyAlignment="1">
      <alignment/>
    </xf>
    <xf numFmtId="165" fontId="3" fillId="0" borderId="15" xfId="15" applyNumberFormat="1" applyFont="1" applyBorder="1" applyAlignment="1">
      <alignment/>
    </xf>
    <xf numFmtId="165" fontId="3" fillId="0" borderId="16" xfId="15" applyNumberFormat="1" applyFont="1" applyBorder="1" applyAlignment="1">
      <alignment/>
    </xf>
    <xf numFmtId="165" fontId="3" fillId="0" borderId="0" xfId="0" applyNumberFormat="1" applyFont="1" applyBorder="1" applyAlignment="1">
      <alignment/>
    </xf>
    <xf numFmtId="165" fontId="3" fillId="0" borderId="10" xfId="0" applyNumberFormat="1" applyFont="1" applyBorder="1" applyAlignment="1">
      <alignment/>
    </xf>
    <xf numFmtId="165" fontId="3" fillId="0" borderId="17" xfId="15" applyNumberFormat="1" applyFont="1" applyBorder="1" applyAlignment="1">
      <alignment/>
    </xf>
    <xf numFmtId="165" fontId="3" fillId="0" borderId="11" xfId="0" applyNumberFormat="1" applyFont="1" applyFill="1" applyBorder="1" applyAlignment="1">
      <alignment/>
    </xf>
    <xf numFmtId="165" fontId="3" fillId="0" borderId="9" xfId="0" applyNumberFormat="1" applyFont="1" applyFill="1" applyBorder="1" applyAlignment="1">
      <alignment/>
    </xf>
    <xf numFmtId="165" fontId="3" fillId="0" borderId="18" xfId="0" applyNumberFormat="1" applyFont="1" applyBorder="1" applyAlignment="1">
      <alignment/>
    </xf>
    <xf numFmtId="165" fontId="3" fillId="0" borderId="19" xfId="0" applyNumberFormat="1" applyFont="1" applyBorder="1" applyAlignment="1">
      <alignment/>
    </xf>
    <xf numFmtId="0" fontId="6" fillId="0" borderId="20" xfId="0" applyFont="1" applyBorder="1" applyAlignment="1">
      <alignment/>
    </xf>
    <xf numFmtId="43" fontId="3" fillId="0" borderId="17" xfId="15" applyFont="1" applyBorder="1" applyAlignment="1">
      <alignment/>
    </xf>
    <xf numFmtId="43" fontId="3" fillId="0" borderId="11" xfId="15"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8" fillId="0" borderId="1" xfId="0" applyFont="1" applyBorder="1" applyAlignment="1">
      <alignment/>
    </xf>
    <xf numFmtId="0" fontId="8" fillId="0" borderId="2" xfId="0" applyFont="1" applyBorder="1" applyAlignment="1">
      <alignment/>
    </xf>
    <xf numFmtId="0" fontId="9" fillId="0" borderId="2" xfId="0" applyFont="1" applyBorder="1" applyAlignment="1">
      <alignment/>
    </xf>
    <xf numFmtId="0" fontId="8" fillId="0" borderId="3" xfId="0" applyFont="1" applyBorder="1" applyAlignment="1">
      <alignment/>
    </xf>
    <xf numFmtId="0" fontId="8" fillId="0" borderId="0" xfId="0" applyFont="1" applyBorder="1" applyAlignment="1">
      <alignment/>
    </xf>
    <xf numFmtId="0" fontId="8" fillId="0" borderId="0" xfId="0" applyFont="1" applyAlignment="1">
      <alignment/>
    </xf>
    <xf numFmtId="0" fontId="8" fillId="0" borderId="4" xfId="0" applyFont="1" applyBorder="1" applyAlignment="1">
      <alignment/>
    </xf>
    <xf numFmtId="14" fontId="9" fillId="0" borderId="0" xfId="0" applyNumberFormat="1" applyFont="1" applyBorder="1" applyAlignment="1">
      <alignment horizontal="left"/>
    </xf>
    <xf numFmtId="0" fontId="8" fillId="0" borderId="5" xfId="0" applyFont="1" applyBorder="1" applyAlignment="1">
      <alignment/>
    </xf>
    <xf numFmtId="0" fontId="8" fillId="0" borderId="0" xfId="0" applyFont="1" applyBorder="1" applyAlignment="1">
      <alignment horizontal="center"/>
    </xf>
    <xf numFmtId="0" fontId="11" fillId="0" borderId="5" xfId="0" applyFont="1" applyBorder="1" applyAlignment="1">
      <alignment horizontal="center"/>
    </xf>
    <xf numFmtId="0" fontId="11" fillId="0" borderId="0" xfId="0" applyFont="1" applyBorder="1" applyAlignment="1">
      <alignment horizontal="center"/>
    </xf>
    <xf numFmtId="0" fontId="11" fillId="0" borderId="0" xfId="0" applyFont="1" applyAlignment="1">
      <alignment horizontal="center"/>
    </xf>
    <xf numFmtId="0" fontId="2" fillId="0" borderId="0" xfId="0" applyFont="1" applyAlignment="1">
      <alignment horizontal="center"/>
    </xf>
    <xf numFmtId="0" fontId="6" fillId="0" borderId="0" xfId="0" applyFont="1" applyAlignment="1">
      <alignment/>
    </xf>
    <xf numFmtId="0" fontId="12" fillId="0" borderId="5" xfId="0" applyFont="1" applyBorder="1" applyAlignment="1">
      <alignment horizontal="center"/>
    </xf>
    <xf numFmtId="0" fontId="12" fillId="0" borderId="0" xfId="0" applyFont="1" applyBorder="1" applyAlignment="1">
      <alignment horizontal="center"/>
    </xf>
    <xf numFmtId="0" fontId="12" fillId="0" borderId="0" xfId="0" applyFont="1" applyAlignment="1">
      <alignment horizontal="center"/>
    </xf>
    <xf numFmtId="0" fontId="13" fillId="0" borderId="0" xfId="0" applyFont="1" applyAlignment="1">
      <alignment horizontal="center"/>
    </xf>
    <xf numFmtId="0" fontId="13" fillId="0" borderId="0" xfId="0" applyFont="1" applyAlignment="1">
      <alignment/>
    </xf>
    <xf numFmtId="0" fontId="14" fillId="0" borderId="0" xfId="0" applyFont="1" applyAlignment="1">
      <alignment/>
    </xf>
    <xf numFmtId="0" fontId="15" fillId="0" borderId="5" xfId="0" applyFont="1" applyBorder="1" applyAlignment="1">
      <alignment horizontal="center"/>
    </xf>
    <xf numFmtId="0" fontId="15" fillId="0" borderId="0" xfId="0" applyFont="1" applyBorder="1" applyAlignment="1">
      <alignment horizontal="center"/>
    </xf>
    <xf numFmtId="0" fontId="15" fillId="0" borderId="0" xfId="0" applyFont="1" applyAlignment="1">
      <alignment horizontal="center"/>
    </xf>
    <xf numFmtId="0" fontId="6" fillId="0" borderId="4" xfId="0" applyFont="1" applyBorder="1" applyAlignment="1">
      <alignment/>
    </xf>
    <xf numFmtId="0" fontId="6" fillId="0" borderId="0" xfId="0" applyFont="1" applyBorder="1" applyAlignment="1">
      <alignment/>
    </xf>
    <xf numFmtId="0" fontId="6" fillId="0" borderId="5" xfId="0" applyFont="1" applyBorder="1" applyAlignment="1">
      <alignment/>
    </xf>
    <xf numFmtId="0" fontId="2" fillId="0" borderId="5" xfId="0" applyFont="1" applyBorder="1" applyAlignment="1">
      <alignment horizontal="center"/>
    </xf>
    <xf numFmtId="0" fontId="2" fillId="0" borderId="0" xfId="0" applyFont="1" applyAlignment="1">
      <alignment horizontal="left"/>
    </xf>
    <xf numFmtId="0" fontId="2" fillId="0" borderId="0" xfId="0" applyFont="1" applyAlignment="1">
      <alignment/>
    </xf>
    <xf numFmtId="0" fontId="16" fillId="0" borderId="0" xfId="0" applyFont="1" applyAlignment="1">
      <alignment/>
    </xf>
    <xf numFmtId="0" fontId="14" fillId="0" borderId="5" xfId="0" applyFont="1" applyBorder="1" applyAlignment="1">
      <alignment horizontal="center"/>
    </xf>
    <xf numFmtId="0" fontId="14" fillId="0" borderId="0" xfId="0" applyFont="1" applyBorder="1" applyAlignment="1">
      <alignment horizontal="center"/>
    </xf>
    <xf numFmtId="0" fontId="14" fillId="0" borderId="0" xfId="0" applyFont="1" applyAlignment="1">
      <alignment horizontal="center"/>
    </xf>
    <xf numFmtId="0" fontId="17" fillId="0" borderId="0" xfId="0" applyFont="1" applyAlignment="1">
      <alignment horizontal="left"/>
    </xf>
    <xf numFmtId="0" fontId="18" fillId="0" borderId="0" xfId="0" applyFont="1" applyAlignment="1">
      <alignment/>
    </xf>
    <xf numFmtId="0" fontId="19" fillId="0" borderId="0" xfId="0" applyFont="1" applyAlignment="1">
      <alignment/>
    </xf>
    <xf numFmtId="0" fontId="2" fillId="2" borderId="24" xfId="0" applyFont="1" applyFill="1" applyBorder="1" applyAlignment="1">
      <alignment/>
    </xf>
    <xf numFmtId="0" fontId="8" fillId="2" borderId="15" xfId="0" applyFont="1" applyFill="1" applyBorder="1" applyAlignment="1">
      <alignment horizontal="center"/>
    </xf>
    <xf numFmtId="0" fontId="8" fillId="2" borderId="16" xfId="0" applyFont="1" applyFill="1" applyBorder="1" applyAlignment="1">
      <alignment horizontal="center"/>
    </xf>
    <xf numFmtId="0" fontId="14" fillId="2" borderId="0" xfId="0" applyFont="1" applyFill="1" applyAlignment="1">
      <alignment horizontal="center"/>
    </xf>
    <xf numFmtId="0" fontId="17" fillId="2" borderId="0" xfId="0" applyFont="1" applyFill="1" applyAlignment="1">
      <alignment horizontal="left"/>
    </xf>
    <xf numFmtId="0" fontId="26" fillId="0" borderId="0" xfId="0" applyFont="1" applyBorder="1" applyAlignment="1">
      <alignment vertical="top" wrapText="1"/>
    </xf>
    <xf numFmtId="0" fontId="27" fillId="0" borderId="0" xfId="0" applyFont="1" applyBorder="1" applyAlignment="1">
      <alignment vertical="top" wrapText="1"/>
    </xf>
    <xf numFmtId="0" fontId="18" fillId="2" borderId="0" xfId="0" applyFont="1" applyFill="1" applyAlignment="1">
      <alignment/>
    </xf>
    <xf numFmtId="0" fontId="19" fillId="2" borderId="0" xfId="0" applyFont="1" applyFill="1" applyAlignment="1">
      <alignment/>
    </xf>
    <xf numFmtId="0" fontId="2" fillId="0" borderId="25" xfId="0" applyFont="1" applyBorder="1" applyAlignment="1">
      <alignment/>
    </xf>
    <xf numFmtId="0" fontId="6" fillId="0" borderId="26" xfId="0" applyFont="1" applyBorder="1" applyAlignment="1">
      <alignment/>
    </xf>
    <xf numFmtId="0" fontId="2" fillId="0" borderId="27" xfId="0" applyFont="1" applyBorder="1" applyAlignment="1">
      <alignment horizontal="centerContinuous"/>
    </xf>
    <xf numFmtId="0" fontId="2" fillId="0" borderId="15" xfId="0" applyFont="1" applyBorder="1" applyAlignment="1">
      <alignment horizontal="centerContinuous"/>
    </xf>
    <xf numFmtId="0" fontId="2" fillId="0" borderId="16" xfId="0" applyFont="1" applyBorder="1" applyAlignment="1">
      <alignment horizontal="centerContinuous"/>
    </xf>
    <xf numFmtId="0" fontId="2" fillId="0" borderId="26" xfId="0" applyFont="1" applyBorder="1" applyAlignment="1">
      <alignment horizontal="right"/>
    </xf>
    <xf numFmtId="0" fontId="2" fillId="0" borderId="10" xfId="0" applyFont="1" applyBorder="1" applyAlignment="1">
      <alignment horizontal="right"/>
    </xf>
    <xf numFmtId="0" fontId="2" fillId="0" borderId="0" xfId="0" applyFont="1" applyBorder="1" applyAlignment="1">
      <alignment horizontal="right"/>
    </xf>
    <xf numFmtId="0" fontId="2" fillId="0" borderId="9" xfId="0" applyFont="1" applyBorder="1" applyAlignment="1">
      <alignment horizontal="right"/>
    </xf>
    <xf numFmtId="164" fontId="2" fillId="0" borderId="8" xfId="0" applyNumberFormat="1" applyFont="1" applyBorder="1" applyAlignment="1">
      <alignment horizontal="right"/>
    </xf>
    <xf numFmtId="14" fontId="2" fillId="0" borderId="17" xfId="0" applyNumberFormat="1" applyFont="1" applyBorder="1" applyAlignment="1">
      <alignment horizontal="right"/>
    </xf>
    <xf numFmtId="164" fontId="2" fillId="0" borderId="11" xfId="0" applyNumberFormat="1" applyFont="1" applyBorder="1" applyAlignment="1">
      <alignment horizontal="right"/>
    </xf>
    <xf numFmtId="0" fontId="6" fillId="0" borderId="5" xfId="0" applyFont="1" applyBorder="1" applyAlignment="1">
      <alignment horizontal="center"/>
    </xf>
    <xf numFmtId="15" fontId="6" fillId="0" borderId="0" xfId="0" applyNumberFormat="1" applyFont="1" applyBorder="1" applyAlignment="1">
      <alignment horizontal="center"/>
    </xf>
    <xf numFmtId="15" fontId="6" fillId="0" borderId="0" xfId="0" applyNumberFormat="1" applyFont="1" applyAlignment="1">
      <alignment horizontal="center"/>
    </xf>
    <xf numFmtId="164" fontId="2" fillId="0" borderId="0" xfId="0" applyNumberFormat="1" applyFont="1" applyBorder="1" applyAlignment="1">
      <alignment horizontal="center"/>
    </xf>
    <xf numFmtId="0" fontId="6" fillId="0" borderId="0" xfId="0" applyFont="1" applyAlignment="1">
      <alignment horizontal="center"/>
    </xf>
    <xf numFmtId="15" fontId="2" fillId="0" borderId="0" xfId="0" applyNumberFormat="1" applyFont="1" applyBorder="1" applyAlignment="1">
      <alignment horizontal="center"/>
    </xf>
    <xf numFmtId="14" fontId="6" fillId="0" borderId="0" xfId="0" applyNumberFormat="1" applyFont="1" applyAlignment="1">
      <alignment/>
    </xf>
    <xf numFmtId="0" fontId="6" fillId="0" borderId="7" xfId="0" applyFont="1" applyBorder="1" applyAlignment="1">
      <alignment/>
    </xf>
    <xf numFmtId="0" fontId="6" fillId="0" borderId="4" xfId="0" applyFont="1" applyBorder="1" applyAlignment="1">
      <alignment horizontal="right"/>
    </xf>
    <xf numFmtId="165" fontId="6" fillId="0" borderId="7" xfId="15" applyNumberFormat="1" applyFont="1" applyBorder="1" applyAlignment="1">
      <alignment/>
    </xf>
    <xf numFmtId="165" fontId="6" fillId="0" borderId="0" xfId="15" applyNumberFormat="1" applyFont="1" applyBorder="1" applyAlignment="1">
      <alignment/>
    </xf>
    <xf numFmtId="165" fontId="6" fillId="0" borderId="7" xfId="15" applyNumberFormat="1" applyFont="1" applyBorder="1" applyAlignment="1">
      <alignment horizontal="center"/>
    </xf>
    <xf numFmtId="165" fontId="6" fillId="0" borderId="7" xfId="15" applyNumberFormat="1" applyFont="1" applyFill="1" applyBorder="1" applyAlignment="1">
      <alignment/>
    </xf>
    <xf numFmtId="165" fontId="6" fillId="0" borderId="5" xfId="15" applyNumberFormat="1" applyFont="1" applyFill="1" applyBorder="1" applyAlignment="1">
      <alignment/>
    </xf>
    <xf numFmtId="165" fontId="6" fillId="0" borderId="0" xfId="15" applyNumberFormat="1" applyFont="1" applyFill="1" applyBorder="1" applyAlignment="1">
      <alignment/>
    </xf>
    <xf numFmtId="165" fontId="6" fillId="0" borderId="0" xfId="15" applyNumberFormat="1" applyFont="1" applyAlignment="1">
      <alignment/>
    </xf>
    <xf numFmtId="165" fontId="6" fillId="0" borderId="5" xfId="15" applyNumberFormat="1" applyFont="1" applyBorder="1" applyAlignment="1">
      <alignment/>
    </xf>
    <xf numFmtId="43" fontId="6" fillId="0" borderId="0" xfId="15" applyFont="1" applyBorder="1" applyAlignment="1">
      <alignment/>
    </xf>
    <xf numFmtId="0" fontId="6" fillId="0" borderId="0" xfId="0" applyFont="1" applyBorder="1" applyAlignment="1" quotePrefix="1">
      <alignment horizontal="left"/>
    </xf>
    <xf numFmtId="0" fontId="8" fillId="0" borderId="7" xfId="0" applyFont="1" applyBorder="1" applyAlignment="1">
      <alignment/>
    </xf>
    <xf numFmtId="0" fontId="6" fillId="0" borderId="0" xfId="0" applyFont="1" applyBorder="1" applyAlignment="1" quotePrefix="1">
      <alignment/>
    </xf>
    <xf numFmtId="43" fontId="6" fillId="0" borderId="7" xfId="15" applyFont="1" applyBorder="1" applyAlignment="1">
      <alignment horizontal="right"/>
    </xf>
    <xf numFmtId="43" fontId="6" fillId="0" borderId="7" xfId="15" applyNumberFormat="1" applyFont="1" applyBorder="1" applyAlignment="1">
      <alignment horizontal="center"/>
    </xf>
    <xf numFmtId="43" fontId="6" fillId="0" borderId="7" xfId="15" applyNumberFormat="1" applyFont="1" applyFill="1" applyBorder="1" applyAlignment="1">
      <alignment/>
    </xf>
    <xf numFmtId="167" fontId="8" fillId="0" borderId="5" xfId="0" applyNumberFormat="1" applyFont="1" applyBorder="1" applyAlignment="1">
      <alignment/>
    </xf>
    <xf numFmtId="2" fontId="8" fillId="0" borderId="0" xfId="0" applyNumberFormat="1" applyFont="1" applyBorder="1" applyAlignment="1">
      <alignment/>
    </xf>
    <xf numFmtId="2" fontId="8" fillId="0" borderId="0" xfId="0" applyNumberFormat="1" applyFont="1" applyAlignment="1">
      <alignment/>
    </xf>
    <xf numFmtId="2" fontId="6" fillId="0" borderId="0" xfId="0" applyNumberFormat="1" applyFont="1" applyBorder="1" applyAlignment="1">
      <alignment/>
    </xf>
    <xf numFmtId="43" fontId="6" fillId="0" borderId="7" xfId="15" applyFont="1" applyBorder="1" applyAlignment="1">
      <alignment/>
    </xf>
    <xf numFmtId="2" fontId="6" fillId="0" borderId="0" xfId="15" applyNumberFormat="1" applyFont="1" applyBorder="1" applyAlignment="1">
      <alignment/>
    </xf>
    <xf numFmtId="165" fontId="6" fillId="0" borderId="7" xfId="15" applyNumberFormat="1" applyFont="1" applyBorder="1" applyAlignment="1">
      <alignment horizontal="right"/>
    </xf>
    <xf numFmtId="43" fontId="6" fillId="0" borderId="7" xfId="15" applyNumberFormat="1" applyFont="1" applyFill="1" applyBorder="1" applyAlignment="1">
      <alignment horizontal="right"/>
    </xf>
    <xf numFmtId="43" fontId="6" fillId="0" borderId="0" xfId="15" applyNumberFormat="1" applyFont="1" applyBorder="1" applyAlignment="1">
      <alignment/>
    </xf>
    <xf numFmtId="43" fontId="6" fillId="0" borderId="7" xfId="15" applyNumberFormat="1" applyFont="1" applyBorder="1" applyAlignment="1">
      <alignment/>
    </xf>
    <xf numFmtId="0" fontId="6" fillId="0" borderId="17" xfId="0" applyFont="1" applyBorder="1" applyAlignment="1">
      <alignment/>
    </xf>
    <xf numFmtId="0" fontId="6" fillId="0" borderId="8" xfId="0" applyFont="1" applyBorder="1" applyAlignment="1">
      <alignment/>
    </xf>
    <xf numFmtId="2" fontId="6" fillId="0" borderId="8" xfId="0" applyNumberFormat="1" applyFont="1" applyBorder="1" applyAlignment="1">
      <alignment/>
    </xf>
    <xf numFmtId="43" fontId="6" fillId="0" borderId="8" xfId="15" applyNumberFormat="1" applyFont="1" applyBorder="1" applyAlignment="1">
      <alignment/>
    </xf>
    <xf numFmtId="2" fontId="6" fillId="0" borderId="17" xfId="0" applyNumberFormat="1" applyFont="1" applyBorder="1" applyAlignment="1">
      <alignment/>
    </xf>
    <xf numFmtId="0" fontId="20" fillId="0" borderId="25" xfId="0" applyFont="1" applyBorder="1" applyAlignment="1">
      <alignment/>
    </xf>
    <xf numFmtId="0" fontId="21" fillId="0" borderId="26" xfId="0" applyFont="1" applyBorder="1" applyAlignment="1">
      <alignment wrapText="1"/>
    </xf>
    <xf numFmtId="165" fontId="6" fillId="0" borderId="26" xfId="15" applyNumberFormat="1" applyFont="1" applyBorder="1" applyAlignment="1">
      <alignment/>
    </xf>
    <xf numFmtId="0" fontId="6" fillId="0" borderId="10" xfId="0" applyFont="1" applyBorder="1" applyAlignment="1">
      <alignment/>
    </xf>
    <xf numFmtId="0" fontId="6" fillId="0" borderId="20" xfId="0" applyFont="1" applyBorder="1" applyAlignment="1">
      <alignment horizontal="center" vertical="top"/>
    </xf>
    <xf numFmtId="0" fontId="6" fillId="0" borderId="21" xfId="0" applyFont="1" applyBorder="1" applyAlignment="1">
      <alignment/>
    </xf>
    <xf numFmtId="0" fontId="6" fillId="0" borderId="22" xfId="0" applyFont="1" applyBorder="1" applyAlignment="1">
      <alignment/>
    </xf>
    <xf numFmtId="165" fontId="6" fillId="0" borderId="23" xfId="15" applyNumberFormat="1" applyFont="1" applyBorder="1" applyAlignment="1">
      <alignment/>
    </xf>
    <xf numFmtId="0" fontId="20" fillId="0" borderId="0" xfId="0" applyFont="1" applyBorder="1" applyAlignment="1">
      <alignment horizontal="center"/>
    </xf>
    <xf numFmtId="0" fontId="20" fillId="2" borderId="15" xfId="0" applyFont="1" applyFill="1" applyBorder="1" applyAlignment="1">
      <alignment horizontal="center"/>
    </xf>
    <xf numFmtId="0" fontId="8" fillId="2" borderId="15" xfId="0" applyFont="1" applyFill="1" applyBorder="1" applyAlignment="1">
      <alignment/>
    </xf>
    <xf numFmtId="0" fontId="8" fillId="2" borderId="16" xfId="0" applyFont="1" applyFill="1" applyBorder="1" applyAlignment="1">
      <alignment/>
    </xf>
    <xf numFmtId="0" fontId="2" fillId="0" borderId="26" xfId="0" applyFont="1" applyBorder="1" applyAlignment="1">
      <alignment horizontal="center"/>
    </xf>
    <xf numFmtId="0" fontId="2" fillId="0" borderId="10" xfId="0" applyFont="1" applyBorder="1" applyAlignment="1">
      <alignment horizontal="center"/>
    </xf>
    <xf numFmtId="0" fontId="16" fillId="0" borderId="0" xfId="0" applyFont="1" applyBorder="1" applyAlignment="1">
      <alignment/>
    </xf>
    <xf numFmtId="0" fontId="2" fillId="0" borderId="9" xfId="0" applyFont="1" applyBorder="1" applyAlignment="1">
      <alignment horizontal="center"/>
    </xf>
    <xf numFmtId="16" fontId="2" fillId="0" borderId="0" xfId="0" applyNumberFormat="1" applyFont="1" applyBorder="1" applyAlignment="1">
      <alignment horizontal="right"/>
    </xf>
    <xf numFmtId="0" fontId="6" fillId="0" borderId="9" xfId="0" applyFont="1" applyBorder="1" applyAlignment="1">
      <alignment/>
    </xf>
    <xf numFmtId="165" fontId="6" fillId="0" borderId="9" xfId="0" applyNumberFormat="1" applyFont="1" applyBorder="1" applyAlignment="1">
      <alignment/>
    </xf>
    <xf numFmtId="165" fontId="6" fillId="0" borderId="28" xfId="15" applyNumberFormat="1" applyFont="1" applyBorder="1" applyAlignment="1">
      <alignment/>
    </xf>
    <xf numFmtId="0" fontId="6" fillId="0" borderId="28" xfId="0" applyFont="1" applyBorder="1" applyAlignment="1">
      <alignment/>
    </xf>
    <xf numFmtId="165" fontId="6" fillId="0" borderId="9" xfId="15" applyNumberFormat="1" applyFont="1" applyBorder="1" applyAlignment="1">
      <alignment/>
    </xf>
    <xf numFmtId="168" fontId="6" fillId="0" borderId="0" xfId="0" applyNumberFormat="1" applyFont="1" applyBorder="1" applyAlignment="1">
      <alignment/>
    </xf>
    <xf numFmtId="0" fontId="6" fillId="0" borderId="11" xfId="0" applyFont="1" applyBorder="1" applyAlignment="1">
      <alignment/>
    </xf>
    <xf numFmtId="165" fontId="2" fillId="0" borderId="28" xfId="15" applyNumberFormat="1" applyFont="1" applyBorder="1" applyAlignment="1">
      <alignment/>
    </xf>
    <xf numFmtId="165" fontId="2" fillId="0" borderId="29" xfId="15" applyNumberFormat="1" applyFont="1" applyBorder="1" applyAlignment="1">
      <alignment/>
    </xf>
    <xf numFmtId="0" fontId="2" fillId="0" borderId="28" xfId="0" applyFont="1" applyBorder="1" applyAlignment="1">
      <alignment/>
    </xf>
    <xf numFmtId="0" fontId="16" fillId="0" borderId="5" xfId="0" applyFont="1" applyBorder="1" applyAlignment="1">
      <alignment/>
    </xf>
    <xf numFmtId="165" fontId="6" fillId="0" borderId="17" xfId="15" applyNumberFormat="1" applyFont="1" applyBorder="1" applyAlignment="1">
      <alignment/>
    </xf>
    <xf numFmtId="165" fontId="6" fillId="0" borderId="22" xfId="15" applyNumberFormat="1" applyFont="1" applyBorder="1" applyAlignment="1">
      <alignment/>
    </xf>
    <xf numFmtId="0" fontId="8" fillId="0" borderId="23" xfId="0" applyFont="1" applyBorder="1" applyAlignment="1">
      <alignment/>
    </xf>
    <xf numFmtId="165" fontId="6" fillId="0" borderId="29" xfId="15" applyNumberFormat="1" applyFont="1" applyBorder="1" applyAlignment="1">
      <alignment/>
    </xf>
    <xf numFmtId="0" fontId="3" fillId="0" borderId="1" xfId="0" applyFont="1" applyBorder="1" applyAlignment="1">
      <alignment/>
    </xf>
    <xf numFmtId="0" fontId="6" fillId="0" borderId="2" xfId="0" applyFont="1" applyBorder="1" applyAlignment="1">
      <alignment/>
    </xf>
    <xf numFmtId="0" fontId="10" fillId="0" borderId="0" xfId="0" applyFont="1" applyAlignment="1">
      <alignment vertical="top" wrapText="1"/>
    </xf>
    <xf numFmtId="0" fontId="8" fillId="0" borderId="0" xfId="0" applyFont="1" applyAlignment="1">
      <alignment vertical="top" wrapText="1"/>
    </xf>
    <xf numFmtId="0" fontId="22" fillId="0" borderId="3" xfId="0" applyFont="1" applyBorder="1" applyAlignment="1">
      <alignment/>
    </xf>
    <xf numFmtId="14" fontId="22" fillId="0" borderId="5" xfId="0" applyNumberFormat="1" applyFont="1" applyBorder="1" applyAlignment="1">
      <alignment horizontal="left"/>
    </xf>
    <xf numFmtId="165" fontId="3" fillId="0" borderId="0" xfId="15" applyNumberFormat="1" applyFont="1" applyBorder="1" applyAlignment="1">
      <alignment/>
    </xf>
    <xf numFmtId="0" fontId="4" fillId="0" borderId="0" xfId="0" applyFont="1" applyBorder="1" applyAlignment="1">
      <alignment horizontal="left"/>
    </xf>
    <xf numFmtId="0" fontId="4" fillId="0" borderId="5" xfId="0" applyFont="1" applyBorder="1" applyAlignment="1">
      <alignment horizontal="left"/>
    </xf>
    <xf numFmtId="0" fontId="5" fillId="0" borderId="0" xfId="0" applyFont="1" applyBorder="1" applyAlignment="1">
      <alignment horizontal="left"/>
    </xf>
    <xf numFmtId="0" fontId="5" fillId="0" borderId="5" xfId="0" applyFont="1" applyBorder="1" applyAlignment="1">
      <alignment horizontal="left"/>
    </xf>
    <xf numFmtId="0" fontId="5" fillId="0" borderId="23" xfId="0" applyFont="1" applyBorder="1" applyAlignment="1">
      <alignment horizontal="left"/>
    </xf>
    <xf numFmtId="0" fontId="2" fillId="2" borderId="27" xfId="0" applyFont="1" applyFill="1" applyBorder="1" applyAlignment="1">
      <alignment/>
    </xf>
    <xf numFmtId="0" fontId="3" fillId="2" borderId="15" xfId="0" applyFont="1" applyFill="1" applyBorder="1" applyAlignment="1">
      <alignment horizontal="left"/>
    </xf>
    <xf numFmtId="0" fontId="3" fillId="2" borderId="16" xfId="0" applyFont="1" applyFill="1" applyBorder="1" applyAlignment="1">
      <alignment horizontal="left"/>
    </xf>
    <xf numFmtId="0" fontId="3" fillId="0" borderId="0" xfId="0" applyFont="1" applyBorder="1" applyAlignment="1">
      <alignment horizontal="left"/>
    </xf>
    <xf numFmtId="0" fontId="3" fillId="0" borderId="5" xfId="0" applyFont="1" applyBorder="1" applyAlignment="1">
      <alignment horizontal="left"/>
    </xf>
    <xf numFmtId="0" fontId="2" fillId="0" borderId="30" xfId="0" applyFont="1" applyBorder="1" applyAlignment="1">
      <alignment/>
    </xf>
    <xf numFmtId="0" fontId="3" fillId="0" borderId="26" xfId="0" applyFont="1" applyBorder="1" applyAlignment="1">
      <alignment/>
    </xf>
    <xf numFmtId="165" fontId="7" fillId="0" borderId="10" xfId="15" applyNumberFormat="1" applyFont="1" applyBorder="1" applyAlignment="1">
      <alignment horizontal="center"/>
    </xf>
    <xf numFmtId="0" fontId="7" fillId="0" borderId="31" xfId="0" applyFont="1" applyBorder="1" applyAlignment="1">
      <alignment/>
    </xf>
    <xf numFmtId="165" fontId="7" fillId="0" borderId="9" xfId="15" applyNumberFormat="1" applyFont="1" applyBorder="1" applyAlignment="1">
      <alignment horizontal="center"/>
    </xf>
    <xf numFmtId="0" fontId="3" fillId="0" borderId="31" xfId="0" applyFont="1" applyBorder="1" applyAlignment="1">
      <alignment/>
    </xf>
    <xf numFmtId="165" fontId="7" fillId="0" borderId="9" xfId="15" applyNumberFormat="1" applyFont="1" applyBorder="1" applyAlignment="1">
      <alignment horizontal="right"/>
    </xf>
    <xf numFmtId="1" fontId="3" fillId="0" borderId="5" xfId="0" applyNumberFormat="1" applyFont="1" applyBorder="1" applyAlignment="1">
      <alignment/>
    </xf>
    <xf numFmtId="0" fontId="10" fillId="0" borderId="0" xfId="0" applyFont="1" applyBorder="1" applyAlignment="1">
      <alignment horizontal="center"/>
    </xf>
    <xf numFmtId="0" fontId="7" fillId="3" borderId="31" xfId="0" applyFont="1" applyFill="1" applyBorder="1" applyAlignment="1">
      <alignment/>
    </xf>
    <xf numFmtId="0" fontId="11" fillId="0" borderId="0" xfId="0" applyFont="1" applyBorder="1" applyAlignment="1">
      <alignment vertical="top" wrapText="1"/>
    </xf>
    <xf numFmtId="0" fontId="23" fillId="0" borderId="0" xfId="0" applyFont="1" applyBorder="1" applyAlignment="1" quotePrefix="1">
      <alignment horizontal="justify" vertical="top" wrapText="1"/>
    </xf>
    <xf numFmtId="0" fontId="8" fillId="0" borderId="0" xfId="0" applyFont="1" applyAlignment="1">
      <alignment horizontal="justify" vertical="top" wrapText="1"/>
    </xf>
    <xf numFmtId="0" fontId="11" fillId="0" borderId="0" xfId="0" applyFont="1" applyAlignment="1">
      <alignment horizontal="justify" vertical="top" wrapText="1"/>
    </xf>
    <xf numFmtId="165" fontId="3" fillId="0" borderId="5" xfId="0" applyNumberFormat="1" applyFont="1" applyBorder="1" applyAlignment="1">
      <alignment/>
    </xf>
    <xf numFmtId="0" fontId="3" fillId="0" borderId="11" xfId="0" applyFont="1" applyBorder="1" applyAlignment="1">
      <alignment/>
    </xf>
    <xf numFmtId="0" fontId="7" fillId="0" borderId="0" xfId="0" applyFont="1" applyBorder="1" applyAlignment="1">
      <alignment/>
    </xf>
    <xf numFmtId="165" fontId="3" fillId="0" borderId="9" xfId="0" applyNumberFormat="1" applyFont="1" applyBorder="1" applyAlignment="1">
      <alignment/>
    </xf>
    <xf numFmtId="43" fontId="3" fillId="0" borderId="9" xfId="15" applyFont="1" applyBorder="1" applyAlignment="1">
      <alignment/>
    </xf>
    <xf numFmtId="165" fontId="3" fillId="0" borderId="12" xfId="0" applyNumberFormat="1" applyFont="1" applyBorder="1" applyAlignment="1">
      <alignment/>
    </xf>
    <xf numFmtId="0" fontId="3" fillId="0" borderId="32" xfId="0" applyFont="1" applyBorder="1" applyAlignment="1">
      <alignment/>
    </xf>
    <xf numFmtId="0" fontId="3" fillId="0" borderId="17" xfId="0" applyFont="1" applyBorder="1" applyAlignment="1">
      <alignment/>
    </xf>
    <xf numFmtId="165" fontId="3" fillId="0" borderId="22" xfId="15" applyNumberFormat="1" applyFont="1" applyBorder="1" applyAlignment="1">
      <alignment/>
    </xf>
    <xf numFmtId="0" fontId="10" fillId="0" borderId="0" xfId="0" applyFont="1" applyFill="1" applyBorder="1" applyAlignment="1">
      <alignment/>
    </xf>
    <xf numFmtId="0" fontId="23" fillId="0" borderId="26" xfId="0" applyFont="1" applyBorder="1" applyAlignment="1">
      <alignment/>
    </xf>
    <xf numFmtId="0" fontId="24" fillId="0" borderId="26" xfId="0" applyFont="1" applyBorder="1" applyAlignment="1">
      <alignment/>
    </xf>
    <xf numFmtId="0" fontId="23" fillId="0" borderId="0" xfId="0" applyFont="1" applyBorder="1" applyAlignment="1">
      <alignment/>
    </xf>
    <xf numFmtId="0" fontId="23" fillId="0" borderId="0" xfId="0" applyFont="1" applyAlignment="1">
      <alignment/>
    </xf>
    <xf numFmtId="0" fontId="10" fillId="0" borderId="0" xfId="0" applyFont="1" applyFill="1" applyBorder="1" applyAlignment="1">
      <alignment horizontal="right"/>
    </xf>
    <xf numFmtId="0" fontId="10" fillId="0" borderId="0" xfId="0" applyFont="1" applyBorder="1" applyAlignment="1">
      <alignment/>
    </xf>
    <xf numFmtId="0" fontId="24" fillId="0" borderId="0" xfId="0" applyFont="1" applyBorder="1" applyAlignment="1">
      <alignment/>
    </xf>
    <xf numFmtId="0" fontId="10" fillId="0" borderId="0" xfId="0" applyFont="1" applyFill="1" applyBorder="1" applyAlignment="1" quotePrefix="1">
      <alignment horizontal="right"/>
    </xf>
    <xf numFmtId="0" fontId="23" fillId="0" borderId="0" xfId="0" applyFont="1" applyFill="1" applyBorder="1" applyAlignment="1">
      <alignment/>
    </xf>
    <xf numFmtId="0" fontId="23" fillId="0" borderId="0" xfId="0" applyFont="1" applyBorder="1" applyAlignment="1">
      <alignment horizontal="justify" vertical="top" wrapText="1"/>
    </xf>
    <xf numFmtId="0" fontId="23" fillId="0" borderId="0" xfId="0" applyFont="1" applyFill="1" applyBorder="1" applyAlignment="1" quotePrefix="1">
      <alignment/>
    </xf>
    <xf numFmtId="0" fontId="11" fillId="0" borderId="0" xfId="0" applyFont="1" applyBorder="1" applyAlignment="1">
      <alignment horizontal="justify" vertical="top" wrapText="1"/>
    </xf>
    <xf numFmtId="0" fontId="23" fillId="0" borderId="0" xfId="0" applyFont="1" applyAlignment="1">
      <alignment horizontal="justify" vertical="top" wrapText="1"/>
    </xf>
    <xf numFmtId="0" fontId="23" fillId="0" borderId="0" xfId="0" applyFont="1" applyAlignment="1">
      <alignment vertical="top" wrapText="1"/>
    </xf>
    <xf numFmtId="0" fontId="11" fillId="0" borderId="0" xfId="0" applyFont="1" applyBorder="1" applyAlignment="1">
      <alignment horizontal="justify" vertical="top" wrapText="1"/>
    </xf>
    <xf numFmtId="0" fontId="10" fillId="0" borderId="0" xfId="0" applyFont="1" applyFill="1" applyBorder="1" applyAlignment="1">
      <alignment vertical="top" wrapText="1"/>
    </xf>
    <xf numFmtId="0" fontId="23" fillId="0" borderId="0" xfId="0" applyFont="1" applyAlignment="1">
      <alignment horizontal="justify" vertical="top" wrapText="1"/>
    </xf>
    <xf numFmtId="0" fontId="11" fillId="0" borderId="0" xfId="0" applyFont="1" applyAlignment="1">
      <alignment vertical="top" wrapText="1"/>
    </xf>
    <xf numFmtId="0" fontId="23" fillId="0" borderId="0" xfId="0" applyFont="1" applyBorder="1" applyAlignment="1">
      <alignment horizontal="left" vertical="top" wrapText="1"/>
    </xf>
    <xf numFmtId="0" fontId="11" fillId="0" borderId="0" xfId="0" applyFont="1" applyAlignment="1">
      <alignment vertical="top" wrapText="1"/>
    </xf>
    <xf numFmtId="0" fontId="23" fillId="0" borderId="0" xfId="0" applyFont="1" applyAlignment="1">
      <alignment horizontal="right" vertical="top" wrapText="1"/>
    </xf>
    <xf numFmtId="0" fontId="23" fillId="0" borderId="0" xfId="0" applyFont="1" applyAlignment="1">
      <alignment horizontal="left" vertical="top" wrapText="1"/>
    </xf>
    <xf numFmtId="3" fontId="23" fillId="0" borderId="0" xfId="0" applyNumberFormat="1" applyFont="1" applyAlignment="1">
      <alignment horizontal="right" vertical="top" wrapText="1"/>
    </xf>
    <xf numFmtId="165" fontId="23" fillId="0" borderId="0" xfId="15" applyNumberFormat="1" applyFont="1" applyAlignment="1">
      <alignment vertical="top" wrapText="1"/>
    </xf>
    <xf numFmtId="3" fontId="23" fillId="0" borderId="33" xfId="0" applyNumberFormat="1" applyFont="1" applyBorder="1" applyAlignment="1">
      <alignment vertical="top" wrapText="1"/>
    </xf>
    <xf numFmtId="0" fontId="25" fillId="0" borderId="0" xfId="0" applyFont="1" applyFill="1" applyBorder="1" applyAlignment="1">
      <alignment/>
    </xf>
    <xf numFmtId="14" fontId="24" fillId="0" borderId="0" xfId="0" applyNumberFormat="1" applyFont="1" applyBorder="1" applyAlignment="1">
      <alignment horizontal="left"/>
    </xf>
    <xf numFmtId="0" fontId="10" fillId="0" borderId="0" xfId="0" applyFont="1" applyFill="1" applyBorder="1" applyAlignment="1" quotePrefix="1">
      <alignment/>
    </xf>
    <xf numFmtId="0" fontId="10" fillId="0" borderId="0" xfId="0" applyFont="1" applyBorder="1" applyAlignment="1">
      <alignment vertical="top" wrapText="1"/>
    </xf>
    <xf numFmtId="0" fontId="23" fillId="0" borderId="0" xfId="0" applyFont="1" applyBorder="1" applyAlignment="1">
      <alignment vertical="top" wrapText="1"/>
    </xf>
    <xf numFmtId="0" fontId="10" fillId="0" borderId="0" xfId="0" applyFont="1" applyFill="1" applyBorder="1" applyAlignment="1">
      <alignment vertical="top"/>
    </xf>
    <xf numFmtId="0" fontId="8" fillId="0" borderId="0" xfId="0" applyFont="1" applyAlignment="1">
      <alignment horizontal="justify" vertical="top" wrapText="1"/>
    </xf>
    <xf numFmtId="0" fontId="10" fillId="0" borderId="0" xfId="0" applyFont="1" applyFill="1" applyAlignment="1" quotePrefix="1">
      <alignment/>
    </xf>
    <xf numFmtId="0" fontId="10" fillId="0" borderId="0" xfId="0" applyFont="1" applyAlignment="1">
      <alignment/>
    </xf>
    <xf numFmtId="0" fontId="23" fillId="0" borderId="0" xfId="0" applyFont="1" applyFill="1" applyAlignment="1" quotePrefix="1">
      <alignment/>
    </xf>
    <xf numFmtId="0" fontId="10" fillId="0" borderId="0" xfId="0" applyFont="1" applyAlignment="1">
      <alignment horizontal="justify"/>
    </xf>
    <xf numFmtId="0" fontId="10" fillId="0" borderId="0" xfId="0" applyFont="1" applyAlignment="1">
      <alignment horizontal="center" vertical="top" wrapText="1"/>
    </xf>
    <xf numFmtId="0" fontId="10" fillId="0" borderId="0" xfId="0" applyFont="1" applyAlignment="1">
      <alignment horizontal="right" vertical="top" wrapText="1"/>
    </xf>
    <xf numFmtId="0" fontId="10" fillId="0" borderId="0" xfId="0" applyFont="1" applyAlignment="1">
      <alignment horizontal="left" vertical="top"/>
    </xf>
    <xf numFmtId="0" fontId="23" fillId="0" borderId="0" xfId="0" applyFont="1" applyAlignment="1">
      <alignment horizontal="left" vertical="top"/>
    </xf>
    <xf numFmtId="0" fontId="23" fillId="0" borderId="0" xfId="0" applyFont="1" applyAlignment="1">
      <alignment horizontal="justify" vertical="top"/>
    </xf>
    <xf numFmtId="165" fontId="23" fillId="0" borderId="0" xfId="15" applyNumberFormat="1" applyFont="1" applyAlignment="1">
      <alignment horizontal="right" vertical="top" wrapText="1"/>
    </xf>
    <xf numFmtId="165" fontId="23" fillId="0" borderId="0" xfId="15" applyNumberFormat="1" applyFont="1" applyBorder="1" applyAlignment="1">
      <alignment horizontal="right" vertical="top" wrapText="1"/>
    </xf>
    <xf numFmtId="0" fontId="4" fillId="0" borderId="5" xfId="0" applyFont="1" applyBorder="1" applyAlignment="1">
      <alignment horizontal="left"/>
    </xf>
    <xf numFmtId="0" fontId="10" fillId="0" borderId="0" xfId="0" applyFont="1" applyFill="1" applyBorder="1" applyAlignment="1">
      <alignment horizontal="left"/>
    </xf>
    <xf numFmtId="0" fontId="23" fillId="0" borderId="0" xfId="0" applyFont="1" applyBorder="1" applyAlignment="1">
      <alignment horizontal="justify" vertical="top" wrapText="1"/>
    </xf>
    <xf numFmtId="0" fontId="23" fillId="0" borderId="0" xfId="0" applyFont="1" applyAlignment="1" quotePrefix="1">
      <alignment horizontal="justify" vertical="top" wrapText="1"/>
    </xf>
    <xf numFmtId="15" fontId="23" fillId="0" borderId="0" xfId="0" applyNumberFormat="1" applyFont="1" applyFill="1" applyBorder="1" applyAlignment="1">
      <alignment horizontal="left"/>
    </xf>
    <xf numFmtId="165" fontId="23" fillId="0" borderId="17" xfId="15" applyNumberFormat="1" applyFont="1" applyBorder="1" applyAlignment="1">
      <alignment horizontal="right" vertical="top" wrapText="1"/>
    </xf>
    <xf numFmtId="0" fontId="10" fillId="0" borderId="0" xfId="0" applyFont="1" applyBorder="1" applyAlignment="1">
      <alignment horizontal="center" vertical="top" wrapText="1"/>
    </xf>
    <xf numFmtId="165" fontId="23" fillId="0" borderId="33" xfId="15" applyNumberFormat="1" applyFont="1" applyBorder="1" applyAlignment="1">
      <alignment horizontal="right" vertical="top" wrapText="1"/>
    </xf>
    <xf numFmtId="0" fontId="10" fillId="0" borderId="0" xfId="0" applyFont="1" applyAlignment="1">
      <alignment horizontal="left"/>
    </xf>
    <xf numFmtId="0" fontId="11" fillId="0" borderId="0" xfId="0" applyFont="1" applyBorder="1" applyAlignment="1">
      <alignment/>
    </xf>
    <xf numFmtId="0" fontId="11" fillId="0" borderId="0" xfId="0" applyFont="1" applyAlignment="1">
      <alignment/>
    </xf>
    <xf numFmtId="0" fontId="10" fillId="0" borderId="0" xfId="0" applyFont="1" applyBorder="1" applyAlignment="1">
      <alignment horizontal="right" vertical="top" wrapText="1"/>
    </xf>
    <xf numFmtId="0" fontId="23" fillId="0" borderId="0" xfId="0" applyFont="1" applyBorder="1" applyAlignment="1">
      <alignment horizontal="right" vertical="top" wrapText="1"/>
    </xf>
    <xf numFmtId="0" fontId="11" fillId="0" borderId="0" xfId="0" applyFont="1" applyBorder="1" applyAlignment="1">
      <alignment vertical="top" wrapText="1"/>
    </xf>
    <xf numFmtId="3" fontId="23" fillId="0" borderId="18" xfId="0" applyNumberFormat="1" applyFont="1" applyBorder="1" applyAlignment="1">
      <alignment horizontal="right" vertical="top" wrapText="1"/>
    </xf>
    <xf numFmtId="0" fontId="23" fillId="0" borderId="0" xfId="0" applyFont="1" applyBorder="1" applyAlignment="1" quotePrefix="1">
      <alignment vertical="top" wrapText="1"/>
    </xf>
    <xf numFmtId="3" fontId="23" fillId="0" borderId="0" xfId="0" applyNumberFormat="1" applyFont="1" applyBorder="1" applyAlignment="1" quotePrefix="1">
      <alignment horizontal="center" vertical="top" wrapText="1"/>
    </xf>
    <xf numFmtId="0" fontId="23" fillId="0" borderId="0" xfId="0" applyFont="1" applyBorder="1" applyAlignment="1">
      <alignment horizontal="left" vertical="top" wrapText="1"/>
    </xf>
    <xf numFmtId="0" fontId="10" fillId="0" borderId="0" xfId="0" applyFont="1" applyBorder="1" applyAlignment="1">
      <alignment horizontal="centerContinuous"/>
    </xf>
    <xf numFmtId="0" fontId="10" fillId="0" borderId="0" xfId="0" applyFont="1" applyBorder="1" applyAlignment="1">
      <alignment horizontal="right"/>
    </xf>
    <xf numFmtId="15" fontId="10" fillId="0" borderId="0" xfId="0" applyNumberFormat="1" applyFont="1" applyBorder="1" applyAlignment="1">
      <alignment horizontal="right"/>
    </xf>
    <xf numFmtId="165" fontId="23" fillId="0" borderId="0" xfId="15" applyNumberFormat="1" applyFont="1" applyBorder="1" applyAlignment="1">
      <alignment/>
    </xf>
    <xf numFmtId="165" fontId="23" fillId="0" borderId="0" xfId="15" applyNumberFormat="1" applyFont="1" applyFill="1" applyBorder="1" applyAlignment="1">
      <alignment/>
    </xf>
    <xf numFmtId="0" fontId="23" fillId="0" borderId="0" xfId="0" applyFont="1" applyBorder="1" applyAlignment="1" quotePrefix="1">
      <alignment/>
    </xf>
    <xf numFmtId="165" fontId="23" fillId="0" borderId="33" xfId="15" applyNumberFormat="1" applyFont="1" applyBorder="1" applyAlignment="1">
      <alignment/>
    </xf>
    <xf numFmtId="0" fontId="23" fillId="0" borderId="0" xfId="0" applyFont="1" applyBorder="1" applyAlignment="1">
      <alignment horizontal="justify" vertical="center" wrapText="1"/>
    </xf>
    <xf numFmtId="9" fontId="23" fillId="0" borderId="0" xfId="19" applyNumberFormat="1" applyFont="1" applyBorder="1" applyAlignment="1">
      <alignment horizontal="right" vertical="center" wrapText="1"/>
    </xf>
    <xf numFmtId="9" fontId="23" fillId="0" borderId="0" xfId="19" applyNumberFormat="1" applyFont="1" applyBorder="1" applyAlignment="1">
      <alignment horizontal="right" vertical="top" wrapText="1"/>
    </xf>
    <xf numFmtId="0" fontId="10" fillId="0" borderId="0" xfId="0" applyFont="1" applyBorder="1" applyAlignment="1">
      <alignment horizontal="center"/>
    </xf>
    <xf numFmtId="0" fontId="10" fillId="0" borderId="5" xfId="0" applyFont="1" applyBorder="1" applyAlignment="1">
      <alignment horizontal="center"/>
    </xf>
    <xf numFmtId="0" fontId="4" fillId="0" borderId="4" xfId="0" applyFont="1" applyBorder="1" applyAlignment="1">
      <alignment horizontal="left"/>
    </xf>
    <xf numFmtId="0" fontId="4" fillId="0" borderId="0" xfId="0" applyFont="1" applyBorder="1" applyAlignment="1">
      <alignment horizontal="left"/>
    </xf>
    <xf numFmtId="0" fontId="10" fillId="0" borderId="0" xfId="0" applyFont="1" applyBorder="1" applyAlignment="1">
      <alignment vertical="top"/>
    </xf>
    <xf numFmtId="0" fontId="23" fillId="0" borderId="0" xfId="0" applyFont="1" applyFill="1" applyBorder="1" applyAlignment="1">
      <alignment horizontal="right"/>
    </xf>
    <xf numFmtId="0" fontId="23" fillId="0" borderId="0" xfId="0" applyFont="1" applyBorder="1" applyAlignment="1">
      <alignment horizontal="left" vertical="top"/>
    </xf>
    <xf numFmtId="165" fontId="23" fillId="0" borderId="18" xfId="15" applyNumberFormat="1" applyFont="1" applyBorder="1" applyAlignment="1">
      <alignment horizontal="justify" vertical="top" wrapText="1"/>
    </xf>
    <xf numFmtId="165" fontId="23" fillId="0" borderId="34" xfId="15" applyNumberFormat="1" applyFont="1" applyBorder="1" applyAlignment="1">
      <alignment horizontal="justify" vertical="top" wrapText="1"/>
    </xf>
    <xf numFmtId="165" fontId="23" fillId="0" borderId="0" xfId="15" applyNumberFormat="1" applyFont="1" applyBorder="1" applyAlignment="1">
      <alignment horizontal="justify" vertical="top" wrapText="1"/>
    </xf>
    <xf numFmtId="0" fontId="23" fillId="0" borderId="0" xfId="0" applyFont="1" applyFill="1" applyAlignment="1">
      <alignment/>
    </xf>
    <xf numFmtId="0" fontId="23" fillId="0" borderId="0" xfId="0" applyFont="1" applyBorder="1" applyAlignment="1" quotePrefix="1">
      <alignment horizontal="left" vertical="top" wrapText="1"/>
    </xf>
    <xf numFmtId="0" fontId="23" fillId="0" borderId="0" xfId="0" applyFont="1" applyBorder="1" applyAlignment="1">
      <alignment horizontal="center" vertical="top" wrapText="1"/>
    </xf>
    <xf numFmtId="0" fontId="10" fillId="0" borderId="0" xfId="0" applyFont="1" applyBorder="1" applyAlignment="1">
      <alignment horizontal="left" vertical="top" wrapText="1"/>
    </xf>
    <xf numFmtId="15" fontId="10" fillId="0" borderId="0" xfId="0" applyNumberFormat="1" applyFont="1" applyBorder="1" applyAlignment="1">
      <alignment horizontal="right" vertical="top" wrapText="1"/>
    </xf>
    <xf numFmtId="165" fontId="23" fillId="0" borderId="0" xfId="15" applyNumberFormat="1" applyFont="1" applyBorder="1" applyAlignment="1">
      <alignment horizontal="center" vertical="top" wrapText="1"/>
    </xf>
    <xf numFmtId="165" fontId="23" fillId="0" borderId="6" xfId="15" applyNumberFormat="1" applyFont="1" applyBorder="1" applyAlignment="1">
      <alignment horizontal="right" vertical="top" wrapText="1"/>
    </xf>
    <xf numFmtId="165" fontId="23" fillId="0" borderId="7" xfId="15" applyNumberFormat="1" applyFont="1" applyBorder="1" applyAlignment="1">
      <alignment horizontal="right" vertical="top" wrapText="1"/>
    </xf>
    <xf numFmtId="165" fontId="23" fillId="0" borderId="35" xfId="15" applyNumberFormat="1" applyFont="1" applyBorder="1" applyAlignment="1">
      <alignment horizontal="right" vertical="top" wrapText="1"/>
    </xf>
    <xf numFmtId="43" fontId="23" fillId="0" borderId="18" xfId="15" applyNumberFormat="1" applyFont="1" applyBorder="1" applyAlignment="1">
      <alignment horizontal="right" vertical="top" wrapText="1"/>
    </xf>
    <xf numFmtId="0" fontId="10" fillId="0" borderId="0" xfId="0" applyFont="1" applyBorder="1" applyAlignment="1">
      <alignment horizontal="left" vertical="top"/>
    </xf>
    <xf numFmtId="165" fontId="23" fillId="0" borderId="0" xfId="15" applyNumberFormat="1" applyFont="1" applyBorder="1" applyAlignment="1" quotePrefix="1">
      <alignment horizontal="left" vertical="top" wrapText="1"/>
    </xf>
    <xf numFmtId="165" fontId="23" fillId="0" borderId="6" xfId="15" applyNumberFormat="1" applyFont="1" applyBorder="1" applyAlignment="1" quotePrefix="1">
      <alignment horizontal="left" vertical="top" wrapText="1"/>
    </xf>
    <xf numFmtId="165" fontId="23" fillId="0" borderId="7" xfId="15" applyNumberFormat="1" applyFont="1" applyBorder="1" applyAlignment="1" quotePrefix="1">
      <alignment horizontal="left" vertical="top" wrapText="1"/>
    </xf>
    <xf numFmtId="0" fontId="23" fillId="0" borderId="0" xfId="0" applyFont="1" applyBorder="1" applyAlignment="1">
      <alignment horizontal="justify" wrapText="1"/>
    </xf>
    <xf numFmtId="165" fontId="23" fillId="0" borderId="8" xfId="15" applyNumberFormat="1" applyFont="1" applyBorder="1" applyAlignment="1">
      <alignment horizontal="right" vertical="top" wrapText="1"/>
    </xf>
    <xf numFmtId="165" fontId="23" fillId="0" borderId="8" xfId="15" applyNumberFormat="1" applyFont="1" applyBorder="1" applyAlignment="1">
      <alignment horizontal="justify" wrapText="1"/>
    </xf>
    <xf numFmtId="165" fontId="23" fillId="0" borderId="36" xfId="15" applyNumberFormat="1" applyFont="1" applyBorder="1" applyAlignment="1">
      <alignment horizontal="right" vertical="top" wrapText="1"/>
    </xf>
    <xf numFmtId="43" fontId="23" fillId="0" borderId="0" xfId="15" applyNumberFormat="1" applyFont="1" applyBorder="1" applyAlignment="1">
      <alignment horizontal="right" vertical="top" wrapText="1"/>
    </xf>
    <xf numFmtId="43" fontId="10" fillId="0" borderId="0" xfId="15" applyNumberFormat="1" applyFont="1" applyBorder="1" applyAlignment="1">
      <alignment horizontal="center" vertical="top" wrapText="1"/>
    </xf>
    <xf numFmtId="0" fontId="10" fillId="0" borderId="0" xfId="0" applyFont="1" applyBorder="1" applyAlignment="1">
      <alignment horizontal="center" wrapText="1"/>
    </xf>
    <xf numFmtId="0" fontId="28" fillId="0" borderId="0" xfId="0" applyFont="1" applyBorder="1" applyAlignment="1">
      <alignment horizontal="right"/>
    </xf>
    <xf numFmtId="0" fontId="2" fillId="0" borderId="5" xfId="0" applyFont="1" applyBorder="1" applyAlignment="1">
      <alignment horizontal="left"/>
    </xf>
    <xf numFmtId="0" fontId="2" fillId="0" borderId="25" xfId="0" applyFont="1" applyBorder="1" applyAlignment="1">
      <alignment horizontal="left"/>
    </xf>
    <xf numFmtId="0" fontId="6" fillId="0" borderId="26" xfId="0" applyFont="1" applyBorder="1" applyAlignment="1">
      <alignment horizontal="left"/>
    </xf>
    <xf numFmtId="0" fontId="6" fillId="0" borderId="10" xfId="0" applyFont="1" applyBorder="1" applyAlignment="1">
      <alignment horizontal="left"/>
    </xf>
    <xf numFmtId="0" fontId="2" fillId="0" borderId="4" xfId="0" applyFont="1" applyBorder="1" applyAlignment="1">
      <alignment horizontal="center"/>
    </xf>
    <xf numFmtId="0" fontId="2" fillId="0" borderId="0"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2" fillId="2" borderId="24" xfId="0" applyFont="1" applyFill="1" applyBorder="1" applyAlignment="1">
      <alignment horizontal="left"/>
    </xf>
    <xf numFmtId="0" fontId="6" fillId="2" borderId="15" xfId="0" applyFont="1" applyFill="1" applyBorder="1" applyAlignment="1">
      <alignment horizontal="left"/>
    </xf>
    <xf numFmtId="0" fontId="6" fillId="2" borderId="16" xfId="0" applyFont="1" applyFill="1" applyBorder="1" applyAlignment="1">
      <alignment horizontal="left"/>
    </xf>
    <xf numFmtId="0" fontId="6" fillId="0" borderId="0" xfId="0" applyFont="1" applyBorder="1" applyAlignment="1">
      <alignment horizontal="center"/>
    </xf>
    <xf numFmtId="0" fontId="4" fillId="0" borderId="4" xfId="0" applyFont="1" applyBorder="1" applyAlignment="1">
      <alignment horizontal="center"/>
    </xf>
    <xf numFmtId="0" fontId="4" fillId="0" borderId="0" xfId="0" applyFont="1" applyBorder="1" applyAlignment="1">
      <alignment horizontal="center"/>
    </xf>
    <xf numFmtId="0" fontId="8" fillId="0" borderId="0" xfId="0" applyFont="1" applyBorder="1" applyAlignment="1">
      <alignment horizontal="center"/>
    </xf>
    <xf numFmtId="0" fontId="2" fillId="0" borderId="27" xfId="0" applyFont="1" applyBorder="1" applyAlignment="1">
      <alignment horizontal="center"/>
    </xf>
    <xf numFmtId="0" fontId="8" fillId="0" borderId="16" xfId="0" applyFont="1" applyBorder="1" applyAlignment="1">
      <alignment horizontal="center"/>
    </xf>
    <xf numFmtId="0" fontId="20" fillId="0" borderId="17" xfId="0" applyFont="1" applyBorder="1" applyAlignment="1">
      <alignment horizontal="left" vertical="top" wrapText="1"/>
    </xf>
    <xf numFmtId="0" fontId="20" fillId="0" borderId="11" xfId="0" applyFont="1" applyBorder="1" applyAlignment="1">
      <alignment horizontal="left" vertical="top" wrapText="1"/>
    </xf>
    <xf numFmtId="0" fontId="10" fillId="0" borderId="4" xfId="0" applyFont="1" applyBorder="1" applyAlignment="1">
      <alignment horizontal="center"/>
    </xf>
    <xf numFmtId="0" fontId="20" fillId="0" borderId="0" xfId="0" applyFont="1" applyBorder="1" applyAlignment="1">
      <alignment horizontal="center"/>
    </xf>
    <xf numFmtId="0" fontId="6" fillId="0" borderId="4" xfId="0" applyFont="1" applyBorder="1" applyAlignment="1">
      <alignment wrapText="1"/>
    </xf>
    <xf numFmtId="0" fontId="8" fillId="0" borderId="0" xfId="0" applyFont="1" applyBorder="1" applyAlignment="1">
      <alignment wrapText="1"/>
    </xf>
    <xf numFmtId="0" fontId="8" fillId="0" borderId="4" xfId="0" applyFont="1" applyBorder="1" applyAlignment="1">
      <alignment wrapText="1"/>
    </xf>
    <xf numFmtId="0" fontId="5" fillId="0" borderId="0" xfId="0" applyFont="1" applyBorder="1" applyAlignment="1">
      <alignment horizontal="left"/>
    </xf>
    <xf numFmtId="0" fontId="3" fillId="0" borderId="0" xfId="0" applyFont="1" applyBorder="1" applyAlignment="1">
      <alignment horizontal="left"/>
    </xf>
    <xf numFmtId="0" fontId="5" fillId="0" borderId="4" xfId="0" applyFont="1" applyBorder="1" applyAlignment="1">
      <alignment horizontal="left"/>
    </xf>
    <xf numFmtId="0" fontId="5" fillId="0" borderId="5" xfId="0" applyFont="1" applyBorder="1"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5" fillId="0" borderId="23" xfId="0" applyFont="1" applyBorder="1" applyAlignment="1">
      <alignment horizontal="left"/>
    </xf>
    <xf numFmtId="0" fontId="2" fillId="0" borderId="0" xfId="0" applyFont="1" applyAlignment="1">
      <alignment horizontal="left"/>
    </xf>
    <xf numFmtId="0" fontId="2" fillId="0" borderId="0" xfId="0" applyFont="1" applyBorder="1" applyAlignment="1">
      <alignment horizontal="left"/>
    </xf>
    <xf numFmtId="0" fontId="23" fillId="0" borderId="0" xfId="0" applyFont="1" applyBorder="1" applyAlignment="1" quotePrefix="1">
      <alignment vertical="top" wrapText="1"/>
    </xf>
    <xf numFmtId="0" fontId="10" fillId="0" borderId="0" xfId="0" applyFont="1" applyBorder="1" applyAlignment="1">
      <alignment horizontal="justify" vertical="top" wrapText="1"/>
    </xf>
    <xf numFmtId="0" fontId="23" fillId="0" borderId="0" xfId="0" applyFont="1" applyAlignment="1">
      <alignment horizontal="left" vertical="top" wrapText="1"/>
    </xf>
    <xf numFmtId="0" fontId="10" fillId="0" borderId="0" xfId="0" applyFont="1" applyBorder="1" applyAlignment="1">
      <alignment vertical="top" wrapText="1"/>
    </xf>
    <xf numFmtId="0" fontId="10" fillId="0" borderId="0" xfId="0" applyFont="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Financial%20Performance\2002\KLSE%202002\Dec'02%20KLSE%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TEMP\Consol%20-%2003-99\CONSPL03.9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J:\Documents%20and%20Settings\Wnsee\My%20Documents\whitney\JAB2002\Consol2002\JAB%20Consol%20Dec2002(070220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J:\Financial%20Performance\2002\KLSE%202002\Bo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Equity"/>
      <sheetName val="CF"/>
      <sheetName val="Notes"/>
      <sheetName val="WAS"/>
      <sheetName val="Equity(a)"/>
    </sheetNames>
    <sheetDataSet>
      <sheetData sheetId="1">
        <row r="42">
          <cell r="F42">
            <v>-2267</v>
          </cell>
        </row>
        <row r="45">
          <cell r="C45">
            <v>14105</v>
          </cell>
          <cell r="E45">
            <v>6478.553999999996</v>
          </cell>
          <cell r="F45">
            <v>37070</v>
          </cell>
          <cell r="G45">
            <v>35165.554</v>
          </cell>
        </row>
        <row r="47">
          <cell r="F47">
            <v>-7355</v>
          </cell>
        </row>
        <row r="55">
          <cell r="F55">
            <v>25142.92583</v>
          </cell>
        </row>
      </sheetData>
      <sheetData sheetId="4">
        <row r="179">
          <cell r="I179">
            <v>10.42048496508405</v>
          </cell>
          <cell r="J179">
            <v>24.083396162812004</v>
          </cell>
        </row>
        <row r="191">
          <cell r="I191">
            <v>10.352917916865023</v>
          </cell>
          <cell r="J191">
            <v>23.92723798061002</v>
          </cell>
        </row>
      </sheetData>
      <sheetData sheetId="6">
        <row r="51">
          <cell r="E51">
            <v>97722.92583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00000"/>
      <sheetName val="Summary"/>
      <sheetName val="A"/>
    </sheetNames>
    <sheetDataSet>
      <sheetData sheetId="1">
        <row r="20">
          <cell r="G20">
            <v>54373.721666</v>
          </cell>
        </row>
        <row r="25">
          <cell r="C25">
            <v>4864</v>
          </cell>
          <cell r="G25">
            <v>5201.457317999999</v>
          </cell>
        </row>
        <row r="26">
          <cell r="G26">
            <v>226.42388000000005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mp;L"/>
      <sheetName val="BS"/>
      <sheetName val="CONSOL bs"/>
      <sheetName val="Equity"/>
      <sheetName val="CF"/>
      <sheetName val="Conso CF"/>
      <sheetName val="Conso BS 2002"/>
      <sheetName val="Consol IS 2002"/>
      <sheetName val="Invest inc."/>
      <sheetName val="Operating revenue"/>
      <sheetName val="Operating Exp"/>
    </sheetNames>
    <sheetDataSet>
      <sheetData sheetId="0">
        <row r="18">
          <cell r="E18">
            <v>-830.4961299999999</v>
          </cell>
        </row>
        <row r="25">
          <cell r="E25">
            <v>-4572.074170000001</v>
          </cell>
        </row>
      </sheetData>
      <sheetData sheetId="5">
        <row r="14">
          <cell r="Q14">
            <v>-367237.625</v>
          </cell>
        </row>
        <row r="17">
          <cell r="Q17">
            <v>1784179.5544</v>
          </cell>
        </row>
        <row r="18">
          <cell r="Q18">
            <v>185790.615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L"/>
      <sheetName val="BS1"/>
      <sheetName val="CF"/>
      <sheetName val="equity"/>
      <sheetName val="Notes_Final"/>
    </sheetNames>
    <sheetDataSet>
      <sheetData sheetId="0">
        <row r="43">
          <cell r="C43">
            <v>4225</v>
          </cell>
          <cell r="E43">
            <v>9702</v>
          </cell>
          <cell r="F43">
            <v>22965</v>
          </cell>
          <cell r="G43">
            <v>28687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67"/>
  <sheetViews>
    <sheetView workbookViewId="0" topLeftCell="A1">
      <selection activeCell="A15" sqref="A15:C15"/>
    </sheetView>
  </sheetViews>
  <sheetFormatPr defaultColWidth="9.140625" defaultRowHeight="12.75"/>
  <cols>
    <col min="1" max="1" width="48.28125" style="5" customWidth="1"/>
    <col min="2" max="3" width="17.7109375" style="5" customWidth="1"/>
    <col min="4" max="4" width="1.421875" style="5" customWidth="1"/>
    <col min="5" max="5" width="10.140625" style="5" customWidth="1"/>
    <col min="6" max="6" width="12.57421875" style="5" customWidth="1"/>
    <col min="7" max="7" width="9.8515625" style="5" customWidth="1"/>
    <col min="8" max="8" width="10.421875" style="5" customWidth="1"/>
    <col min="9" max="16384" width="9.140625" style="5" customWidth="1"/>
  </cols>
  <sheetData>
    <row r="1" spans="1:4" ht="15">
      <c r="A1" s="1"/>
      <c r="B1" s="2"/>
      <c r="C1" s="3"/>
      <c r="D1" s="4"/>
    </row>
    <row r="2" spans="1:4" ht="15">
      <c r="A2" s="6"/>
      <c r="B2" s="7"/>
      <c r="C2" s="8"/>
      <c r="D2" s="9"/>
    </row>
    <row r="3" spans="1:4" ht="15">
      <c r="A3" s="6"/>
      <c r="B3" s="7"/>
      <c r="C3" s="7"/>
      <c r="D3" s="9"/>
    </row>
    <row r="4" spans="1:4" ht="15">
      <c r="A4" s="6"/>
      <c r="B4" s="7"/>
      <c r="C4" s="7"/>
      <c r="D4" s="9"/>
    </row>
    <row r="5" spans="1:4" ht="15">
      <c r="A5" s="6"/>
      <c r="B5" s="7"/>
      <c r="C5" s="7"/>
      <c r="D5" s="9"/>
    </row>
    <row r="6" spans="1:4" ht="12.75">
      <c r="A6" s="339" t="s">
        <v>0</v>
      </c>
      <c r="B6" s="340"/>
      <c r="C6" s="340"/>
      <c r="D6" s="9"/>
    </row>
    <row r="7" spans="1:4" ht="12.75">
      <c r="A7" s="333" t="s">
        <v>1</v>
      </c>
      <c r="B7" s="334"/>
      <c r="C7" s="334"/>
      <c r="D7" s="9"/>
    </row>
    <row r="8" spans="1:4" ht="9" customHeight="1">
      <c r="A8" s="331" t="s">
        <v>2</v>
      </c>
      <c r="B8" s="332"/>
      <c r="C8" s="332"/>
      <c r="D8" s="9"/>
    </row>
    <row r="9" spans="1:4" ht="12.75">
      <c r="A9" s="331" t="s">
        <v>3</v>
      </c>
      <c r="B9" s="332"/>
      <c r="C9" s="332"/>
      <c r="D9" s="9"/>
    </row>
    <row r="10" spans="1:4" ht="12.75">
      <c r="A10" s="331" t="s">
        <v>4</v>
      </c>
      <c r="B10" s="332"/>
      <c r="C10" s="332"/>
      <c r="D10" s="9"/>
    </row>
    <row r="11" spans="1:4" ht="12.75">
      <c r="A11" s="333" t="s">
        <v>5</v>
      </c>
      <c r="B11" s="334"/>
      <c r="C11" s="334"/>
      <c r="D11" s="9"/>
    </row>
    <row r="12" spans="1:4" ht="12.75">
      <c r="A12" s="10"/>
      <c r="B12" s="11"/>
      <c r="C12" s="11"/>
      <c r="D12" s="9"/>
    </row>
    <row r="13" spans="1:4" ht="20.25" customHeight="1">
      <c r="A13" s="335" t="s">
        <v>6</v>
      </c>
      <c r="B13" s="336"/>
      <c r="C13" s="337"/>
      <c r="D13" s="9"/>
    </row>
    <row r="14" spans="1:4" ht="12.75">
      <c r="A14" s="331"/>
      <c r="B14" s="338"/>
      <c r="C14" s="338"/>
      <c r="D14" s="9"/>
    </row>
    <row r="15" spans="1:4" ht="12.75">
      <c r="A15" s="328"/>
      <c r="B15" s="329"/>
      <c r="C15" s="330"/>
      <c r="D15" s="9"/>
    </row>
    <row r="16" spans="1:4" ht="12.75">
      <c r="A16" s="14"/>
      <c r="B16" s="15" t="s">
        <v>7</v>
      </c>
      <c r="C16" s="15" t="s">
        <v>8</v>
      </c>
      <c r="D16" s="9"/>
    </row>
    <row r="17" spans="1:4" ht="12.75">
      <c r="A17" s="16"/>
      <c r="B17" s="17" t="s">
        <v>9</v>
      </c>
      <c r="C17" s="17" t="s">
        <v>10</v>
      </c>
      <c r="D17" s="9"/>
    </row>
    <row r="18" spans="1:4" ht="12.75">
      <c r="A18" s="16"/>
      <c r="B18" s="17" t="s">
        <v>11</v>
      </c>
      <c r="C18" s="17" t="s">
        <v>12</v>
      </c>
      <c r="D18" s="9"/>
    </row>
    <row r="19" spans="1:4" ht="12.75">
      <c r="A19" s="16"/>
      <c r="B19" s="18">
        <v>37621</v>
      </c>
      <c r="C19" s="18">
        <v>37256</v>
      </c>
      <c r="D19" s="9"/>
    </row>
    <row r="20" spans="1:4" ht="12.75">
      <c r="A20" s="16"/>
      <c r="B20" s="19" t="s">
        <v>13</v>
      </c>
      <c r="C20" s="19" t="s">
        <v>13</v>
      </c>
      <c r="D20" s="9"/>
    </row>
    <row r="21" spans="1:4" ht="12.75">
      <c r="A21" s="20" t="s">
        <v>14</v>
      </c>
      <c r="B21" s="21"/>
      <c r="C21" s="22"/>
      <c r="D21" s="9"/>
    </row>
    <row r="22" spans="1:8" ht="12.75">
      <c r="A22" s="23" t="s">
        <v>15</v>
      </c>
      <c r="B22" s="24">
        <v>8914</v>
      </c>
      <c r="C22" s="25">
        <v>7656</v>
      </c>
      <c r="D22" s="9"/>
      <c r="E22" s="26"/>
      <c r="F22" s="27"/>
      <c r="G22" s="27"/>
      <c r="H22" s="26"/>
    </row>
    <row r="23" spans="1:5" ht="12.75">
      <c r="A23" s="23" t="s">
        <v>16</v>
      </c>
      <c r="B23" s="28">
        <v>42224</v>
      </c>
      <c r="C23" s="29">
        <v>42224</v>
      </c>
      <c r="D23" s="9"/>
      <c r="E23" s="26"/>
    </row>
    <row r="24" spans="1:5" ht="12.75" hidden="1">
      <c r="A24" s="30" t="s">
        <v>17</v>
      </c>
      <c r="B24" s="28"/>
      <c r="C24" s="29">
        <v>0</v>
      </c>
      <c r="D24" s="9"/>
      <c r="E24" s="26"/>
    </row>
    <row r="25" spans="1:5" ht="12.75">
      <c r="A25" s="30" t="s">
        <v>18</v>
      </c>
      <c r="B25" s="28">
        <v>30596</v>
      </c>
      <c r="C25" s="29">
        <v>7629</v>
      </c>
      <c r="D25" s="9"/>
      <c r="E25" s="26"/>
    </row>
    <row r="26" spans="1:5" ht="12.75">
      <c r="A26" s="30" t="s">
        <v>19</v>
      </c>
      <c r="B26" s="28">
        <v>188788</v>
      </c>
      <c r="C26" s="29">
        <v>191779</v>
      </c>
      <c r="D26" s="9"/>
      <c r="E26" s="26"/>
    </row>
    <row r="27" spans="1:5" ht="12.75">
      <c r="A27" s="30" t="s">
        <v>20</v>
      </c>
      <c r="B27" s="28">
        <v>80334</v>
      </c>
      <c r="C27" s="29">
        <v>90401</v>
      </c>
      <c r="D27" s="9"/>
      <c r="E27" s="26"/>
    </row>
    <row r="28" spans="1:5" ht="12.75" hidden="1">
      <c r="A28" s="30" t="s">
        <v>21</v>
      </c>
      <c r="B28" s="28"/>
      <c r="C28" s="29">
        <v>0</v>
      </c>
      <c r="D28" s="9"/>
      <c r="E28" s="26"/>
    </row>
    <row r="29" spans="1:5" ht="12.75" hidden="1">
      <c r="A29" s="30" t="s">
        <v>22</v>
      </c>
      <c r="B29" s="28"/>
      <c r="C29" s="29">
        <v>0</v>
      </c>
      <c r="D29" s="9"/>
      <c r="E29" s="26"/>
    </row>
    <row r="30" spans="1:5" ht="12.75">
      <c r="A30" s="30" t="s">
        <v>23</v>
      </c>
      <c r="B30" s="28">
        <v>12428</v>
      </c>
      <c r="C30" s="29">
        <v>5790</v>
      </c>
      <c r="D30" s="9"/>
      <c r="E30" s="26"/>
    </row>
    <row r="31" spans="1:5" ht="12.75">
      <c r="A31" s="30" t="s">
        <v>24</v>
      </c>
      <c r="B31" s="28">
        <v>167339</v>
      </c>
      <c r="C31" s="29">
        <v>158134</v>
      </c>
      <c r="D31" s="9"/>
      <c r="E31" s="26"/>
    </row>
    <row r="32" spans="1:5" ht="12.75">
      <c r="A32" s="30" t="s">
        <v>25</v>
      </c>
      <c r="B32" s="31">
        <v>30800</v>
      </c>
      <c r="C32" s="32">
        <v>17979</v>
      </c>
      <c r="D32" s="9"/>
      <c r="E32" s="26"/>
    </row>
    <row r="33" spans="1:5" ht="13.5" thickBot="1">
      <c r="A33" s="30" t="s">
        <v>26</v>
      </c>
      <c r="B33" s="33">
        <f>SUM(B22:B32)</f>
        <v>561423</v>
      </c>
      <c r="C33" s="33">
        <f>SUM(C22:C32)</f>
        <v>521592</v>
      </c>
      <c r="D33" s="9"/>
      <c r="E33" s="26"/>
    </row>
    <row r="34" spans="1:4" ht="13.5" thickTop="1">
      <c r="A34" s="23"/>
      <c r="B34" s="21"/>
      <c r="C34" s="22"/>
      <c r="D34" s="9"/>
    </row>
    <row r="35" spans="1:4" ht="12.75">
      <c r="A35" s="23"/>
      <c r="B35" s="21"/>
      <c r="C35" s="22"/>
      <c r="D35" s="9"/>
    </row>
    <row r="36" spans="1:4" ht="12.75">
      <c r="A36" s="20" t="s">
        <v>27</v>
      </c>
      <c r="B36" s="21"/>
      <c r="C36" s="29"/>
      <c r="D36" s="9"/>
    </row>
    <row r="37" spans="1:5" ht="12.75">
      <c r="A37" s="23" t="s">
        <v>28</v>
      </c>
      <c r="B37" s="24">
        <v>14</v>
      </c>
      <c r="C37" s="24">
        <v>69</v>
      </c>
      <c r="D37" s="35"/>
      <c r="E37" s="26"/>
    </row>
    <row r="38" spans="1:5" ht="12.75">
      <c r="A38" s="23" t="s">
        <v>29</v>
      </c>
      <c r="B38" s="28">
        <v>220831</v>
      </c>
      <c r="C38" s="28">
        <v>210472</v>
      </c>
      <c r="D38" s="35"/>
      <c r="E38" s="26"/>
    </row>
    <row r="39" spans="1:5" ht="12.75" hidden="1">
      <c r="A39" s="23" t="s">
        <v>30</v>
      </c>
      <c r="B39" s="28"/>
      <c r="C39" s="28">
        <v>0</v>
      </c>
      <c r="D39" s="35"/>
      <c r="E39" s="26"/>
    </row>
    <row r="40" spans="1:5" ht="12.75" hidden="1">
      <c r="A40" s="23" t="s">
        <v>31</v>
      </c>
      <c r="B40" s="28"/>
      <c r="C40" s="28">
        <v>0</v>
      </c>
      <c r="D40" s="35"/>
      <c r="E40" s="26"/>
    </row>
    <row r="41" spans="1:8" ht="12.75">
      <c r="A41" s="23" t="s">
        <v>32</v>
      </c>
      <c r="B41" s="28">
        <v>20000</v>
      </c>
      <c r="C41" s="28">
        <v>20807</v>
      </c>
      <c r="D41" s="35"/>
      <c r="E41" s="26"/>
      <c r="H41" s="36"/>
    </row>
    <row r="42" spans="1:5" ht="12.75" hidden="1">
      <c r="A42" s="23" t="s">
        <v>33</v>
      </c>
      <c r="B42" s="28"/>
      <c r="C42" s="28">
        <v>0</v>
      </c>
      <c r="D42" s="35"/>
      <c r="E42" s="26"/>
    </row>
    <row r="43" spans="1:5" ht="12.75">
      <c r="A43" s="23"/>
      <c r="B43" s="37">
        <f>SUM(B37:B42)</f>
        <v>240845</v>
      </c>
      <c r="C43" s="37">
        <f>SUM(C37:C42)</f>
        <v>231348</v>
      </c>
      <c r="D43" s="35"/>
      <c r="E43" s="26"/>
    </row>
    <row r="44" spans="1:4" ht="12.75">
      <c r="A44" s="23"/>
      <c r="B44" s="21"/>
      <c r="C44" s="22"/>
      <c r="D44" s="9"/>
    </row>
    <row r="45" spans="1:4" ht="12.75">
      <c r="A45" s="20" t="s">
        <v>34</v>
      </c>
      <c r="B45" s="21"/>
      <c r="C45" s="22"/>
      <c r="D45" s="9"/>
    </row>
    <row r="46" spans="1:5" ht="12.75">
      <c r="A46" s="23" t="s">
        <v>35</v>
      </c>
      <c r="B46" s="38">
        <v>65312</v>
      </c>
      <c r="C46" s="25">
        <v>60091</v>
      </c>
      <c r="D46" s="9"/>
      <c r="E46" s="26"/>
    </row>
    <row r="47" spans="1:5" ht="12.75">
      <c r="A47" s="23"/>
      <c r="B47" s="39"/>
      <c r="C47" s="40"/>
      <c r="D47" s="9"/>
      <c r="E47" s="26"/>
    </row>
    <row r="48" spans="1:5" ht="12.75">
      <c r="A48" s="23" t="s">
        <v>36</v>
      </c>
      <c r="B48" s="41">
        <f>SUM(B43:B46)</f>
        <v>306157</v>
      </c>
      <c r="C48" s="42">
        <f>SUM(C43:C46)</f>
        <v>291439</v>
      </c>
      <c r="D48" s="9"/>
      <c r="E48" s="26"/>
    </row>
    <row r="49" spans="1:4" ht="12.75">
      <c r="A49" s="23"/>
      <c r="B49" s="21"/>
      <c r="C49" s="22"/>
      <c r="D49" s="9"/>
    </row>
    <row r="50" spans="1:4" ht="12.75">
      <c r="A50" s="23"/>
      <c r="B50" s="21"/>
      <c r="C50" s="22"/>
      <c r="D50" s="9"/>
    </row>
    <row r="51" spans="1:4" ht="12.75">
      <c r="A51" s="20" t="s">
        <v>37</v>
      </c>
      <c r="B51" s="21"/>
      <c r="C51" s="22"/>
      <c r="D51" s="9"/>
    </row>
    <row r="52" spans="1:5" ht="12.75">
      <c r="A52" s="23" t="s">
        <v>38</v>
      </c>
      <c r="B52" s="24">
        <v>104728</v>
      </c>
      <c r="C52" s="24">
        <v>103777</v>
      </c>
      <c r="D52" s="9"/>
      <c r="E52" s="26"/>
    </row>
    <row r="53" spans="1:5" ht="12.75">
      <c r="A53" s="23" t="s">
        <v>39</v>
      </c>
      <c r="B53" s="28">
        <v>22870</v>
      </c>
      <c r="C53" s="28">
        <v>22014</v>
      </c>
      <c r="D53" s="9"/>
      <c r="E53" s="26"/>
    </row>
    <row r="54" spans="1:5" ht="12.75">
      <c r="A54" s="23" t="s">
        <v>40</v>
      </c>
      <c r="B54" s="28">
        <v>-3129</v>
      </c>
      <c r="C54" s="28">
        <v>-2741</v>
      </c>
      <c r="D54" s="9"/>
      <c r="E54" s="26"/>
    </row>
    <row r="55" spans="1:5" ht="12.75">
      <c r="A55" s="23" t="s">
        <v>41</v>
      </c>
      <c r="B55" s="28">
        <f>'[1]Equity(a)'!E51</f>
        <v>97722.92583</v>
      </c>
      <c r="C55" s="28">
        <f>78656</f>
        <v>78656</v>
      </c>
      <c r="D55" s="9"/>
      <c r="E55" s="26"/>
    </row>
    <row r="56" spans="1:5" ht="12.75">
      <c r="A56" s="23" t="s">
        <v>42</v>
      </c>
      <c r="B56" s="28">
        <v>6033</v>
      </c>
      <c r="C56" s="28">
        <v>5978</v>
      </c>
      <c r="D56" s="9"/>
      <c r="E56" s="26"/>
    </row>
    <row r="57" spans="1:5" ht="12.75">
      <c r="A57" s="23"/>
      <c r="B57" s="37">
        <f>SUM(B52:B56)</f>
        <v>228224.92583</v>
      </c>
      <c r="C57" s="37">
        <f>SUM(C52:C56)</f>
        <v>207684</v>
      </c>
      <c r="D57" s="9"/>
      <c r="E57" s="26"/>
    </row>
    <row r="58" spans="1:4" ht="12.75">
      <c r="A58" s="23"/>
      <c r="B58" s="41"/>
      <c r="C58" s="22"/>
      <c r="D58" s="9"/>
    </row>
    <row r="59" spans="1:5" ht="12.75">
      <c r="A59" s="20" t="s">
        <v>43</v>
      </c>
      <c r="B59" s="43">
        <v>27041</v>
      </c>
      <c r="C59" s="44">
        <v>22469</v>
      </c>
      <c r="D59" s="9"/>
      <c r="E59" s="26"/>
    </row>
    <row r="60" spans="1:4" ht="12.75">
      <c r="A60" s="20"/>
      <c r="B60" s="21"/>
      <c r="C60" s="45"/>
      <c r="D60" s="9"/>
    </row>
    <row r="61" spans="1:5" ht="13.5" thickBot="1">
      <c r="A61" s="23" t="s">
        <v>44</v>
      </c>
      <c r="B61" s="46">
        <f>SUM(B57:B59)+B48</f>
        <v>561422.92583</v>
      </c>
      <c r="C61" s="47">
        <f>SUM(C57:C59)+C48</f>
        <v>521592</v>
      </c>
      <c r="D61" s="9"/>
      <c r="E61" s="26"/>
    </row>
    <row r="62" spans="1:4" ht="13.5" thickTop="1">
      <c r="A62" s="23"/>
      <c r="B62" s="21"/>
      <c r="C62" s="22"/>
      <c r="D62" s="9"/>
    </row>
    <row r="63" spans="1:4" ht="12.75">
      <c r="A63" s="48" t="s">
        <v>45</v>
      </c>
      <c r="B63" s="49">
        <f>+B57/B52</f>
        <v>2.1792159291688944</v>
      </c>
      <c r="C63" s="50">
        <f>+C57/C52</f>
        <v>2.0012526860479682</v>
      </c>
      <c r="D63" s="9"/>
    </row>
    <row r="64" spans="1:4" ht="13.5" thickBot="1">
      <c r="A64" s="51"/>
      <c r="B64" s="52"/>
      <c r="C64" s="52"/>
      <c r="D64" s="53"/>
    </row>
    <row r="66" ht="12.75">
      <c r="B66" s="27"/>
    </row>
    <row r="67" spans="2:3" ht="12.75">
      <c r="B67" s="27"/>
      <c r="C67" s="26"/>
    </row>
  </sheetData>
  <mergeCells count="9">
    <mergeCell ref="A6:C6"/>
    <mergeCell ref="A7:C7"/>
    <mergeCell ref="A8:C8"/>
    <mergeCell ref="A9:C9"/>
    <mergeCell ref="A15:C15"/>
    <mergeCell ref="A10:C10"/>
    <mergeCell ref="A11:C11"/>
    <mergeCell ref="A13:C13"/>
    <mergeCell ref="A14:C14"/>
  </mergeCells>
  <printOptions/>
  <pageMargins left="1.2" right="0.75" top="0.8" bottom="0.74" header="0.53" footer="0.5"/>
  <pageSetup horizontalDpi="600" verticalDpi="600" orientation="portrait" scale="90" r:id="rId3"/>
  <legacyDrawing r:id="rId2"/>
  <oleObjects>
    <oleObject progId="Paint.Picture" shapeId="1726090" r:id="rId1"/>
  </oleObjects>
</worksheet>
</file>

<file path=xl/worksheets/sheet2.xml><?xml version="1.0" encoding="utf-8"?>
<worksheet xmlns="http://schemas.openxmlformats.org/spreadsheetml/2006/main" xmlns:r="http://schemas.openxmlformats.org/officeDocument/2006/relationships">
  <dimension ref="A1:AE127"/>
  <sheetViews>
    <sheetView workbookViewId="0" topLeftCell="C31">
      <selection activeCell="E20" sqref="E20"/>
    </sheetView>
  </sheetViews>
  <sheetFormatPr defaultColWidth="9.140625" defaultRowHeight="12.75"/>
  <cols>
    <col min="1" max="1" width="4.57421875" style="59" customWidth="1"/>
    <col min="2" max="2" width="46.7109375" style="59" customWidth="1"/>
    <col min="3" max="3" width="15.57421875" style="59" customWidth="1"/>
    <col min="4" max="4" width="0.2890625" style="59" hidden="1" customWidth="1"/>
    <col min="5" max="5" width="15.7109375" style="59" customWidth="1"/>
    <col min="6" max="6" width="15.57421875" style="59" customWidth="1"/>
    <col min="7" max="7" width="15.7109375" style="59" customWidth="1"/>
    <col min="8" max="8" width="1.421875" style="59" customWidth="1"/>
    <col min="9" max="9" width="14.140625" style="59" customWidth="1"/>
    <col min="10" max="15" width="13.28125" style="59" customWidth="1"/>
    <col min="16" max="16" width="13.28125" style="59" hidden="1" customWidth="1"/>
    <col min="17" max="17" width="14.28125" style="59" hidden="1" customWidth="1"/>
    <col min="18" max="18" width="9.8515625" style="59" hidden="1" customWidth="1"/>
    <col min="19" max="19" width="9.421875" style="59" hidden="1" customWidth="1"/>
    <col min="20" max="16384" width="9.140625" style="59" customWidth="1"/>
  </cols>
  <sheetData>
    <row r="1" spans="1:9" ht="15">
      <c r="A1" s="54"/>
      <c r="B1" s="55"/>
      <c r="C1" s="55"/>
      <c r="D1" s="55"/>
      <c r="E1" s="55"/>
      <c r="F1" s="55"/>
      <c r="G1" s="56"/>
      <c r="H1" s="57"/>
      <c r="I1" s="58"/>
    </row>
    <row r="2" spans="1:9" ht="15">
      <c r="A2" s="60"/>
      <c r="B2" s="58"/>
      <c r="C2" s="58"/>
      <c r="D2" s="58"/>
      <c r="E2" s="58"/>
      <c r="F2" s="58"/>
      <c r="G2" s="61"/>
      <c r="H2" s="62"/>
      <c r="I2" s="58"/>
    </row>
    <row r="3" spans="1:9" ht="12.75">
      <c r="A3" s="60"/>
      <c r="B3" s="58"/>
      <c r="C3" s="58"/>
      <c r="D3" s="58"/>
      <c r="E3" s="58"/>
      <c r="F3" s="58"/>
      <c r="G3" s="58"/>
      <c r="H3" s="62"/>
      <c r="I3" s="58"/>
    </row>
    <row r="4" spans="1:31" ht="21" customHeight="1">
      <c r="A4" s="346"/>
      <c r="B4" s="341"/>
      <c r="C4" s="341"/>
      <c r="D4" s="341"/>
      <c r="E4" s="341"/>
      <c r="F4" s="341"/>
      <c r="G4" s="341"/>
      <c r="H4" s="64"/>
      <c r="I4" s="65"/>
      <c r="J4" s="66"/>
      <c r="K4" s="66"/>
      <c r="L4" s="66"/>
      <c r="M4" s="66"/>
      <c r="N4" s="66"/>
      <c r="O4" s="66"/>
      <c r="P4" s="66"/>
      <c r="Q4" s="67"/>
      <c r="R4" s="68"/>
      <c r="S4" s="68"/>
      <c r="T4" s="68"/>
      <c r="U4" s="68"/>
      <c r="V4" s="68"/>
      <c r="W4" s="68"/>
      <c r="X4" s="68"/>
      <c r="Y4" s="68"/>
      <c r="Z4" s="68"/>
      <c r="AA4" s="68"/>
      <c r="AB4" s="68"/>
      <c r="AC4" s="68"/>
      <c r="AD4" s="68"/>
      <c r="AE4" s="68"/>
    </row>
    <row r="5" spans="1:31" s="74" customFormat="1" ht="12">
      <c r="A5" s="339" t="s">
        <v>46</v>
      </c>
      <c r="B5" s="340"/>
      <c r="C5" s="340"/>
      <c r="D5" s="340"/>
      <c r="E5" s="340"/>
      <c r="F5" s="340"/>
      <c r="G5" s="340"/>
      <c r="H5" s="69"/>
      <c r="I5" s="70"/>
      <c r="J5" s="71"/>
      <c r="K5" s="71"/>
      <c r="L5" s="71"/>
      <c r="M5" s="71"/>
      <c r="N5" s="71"/>
      <c r="O5" s="71"/>
      <c r="P5" s="71"/>
      <c r="Q5" s="72"/>
      <c r="R5" s="73"/>
      <c r="S5" s="73"/>
      <c r="T5" s="73"/>
      <c r="U5" s="73"/>
      <c r="V5" s="73"/>
      <c r="W5" s="73"/>
      <c r="X5" s="73"/>
      <c r="Y5" s="73"/>
      <c r="Z5" s="73"/>
      <c r="AA5" s="73"/>
      <c r="AB5" s="73"/>
      <c r="AC5" s="73"/>
      <c r="AD5" s="73"/>
      <c r="AE5" s="73"/>
    </row>
    <row r="6" spans="1:31" s="74" customFormat="1" ht="12.75">
      <c r="A6" s="333" t="s">
        <v>47</v>
      </c>
      <c r="B6" s="341"/>
      <c r="C6" s="341"/>
      <c r="D6" s="341"/>
      <c r="E6" s="341"/>
      <c r="F6" s="341"/>
      <c r="G6" s="341"/>
      <c r="H6" s="75"/>
      <c r="I6" s="76"/>
      <c r="J6" s="77"/>
      <c r="K6" s="77"/>
      <c r="L6" s="77"/>
      <c r="M6" s="77"/>
      <c r="N6" s="77"/>
      <c r="O6" s="77"/>
      <c r="P6" s="77"/>
      <c r="Q6" s="72"/>
      <c r="R6" s="73"/>
      <c r="S6" s="73"/>
      <c r="T6" s="73"/>
      <c r="U6" s="73"/>
      <c r="V6" s="73"/>
      <c r="W6" s="73"/>
      <c r="X6" s="73"/>
      <c r="Y6" s="73"/>
      <c r="Z6" s="73"/>
      <c r="AA6" s="73"/>
      <c r="AB6" s="73"/>
      <c r="AC6" s="73"/>
      <c r="AD6" s="73"/>
      <c r="AE6" s="73"/>
    </row>
    <row r="7" spans="1:31" ht="9" customHeight="1">
      <c r="A7" s="78"/>
      <c r="B7" s="79"/>
      <c r="C7" s="79"/>
      <c r="D7" s="79"/>
      <c r="E7" s="79"/>
      <c r="F7" s="79"/>
      <c r="G7" s="79"/>
      <c r="H7" s="80"/>
      <c r="I7" s="79"/>
      <c r="J7" s="68"/>
      <c r="K7" s="68"/>
      <c r="L7" s="68"/>
      <c r="M7" s="68"/>
      <c r="N7" s="68"/>
      <c r="O7" s="68"/>
      <c r="P7" s="68"/>
      <c r="Q7" s="68"/>
      <c r="R7" s="68"/>
      <c r="S7" s="68"/>
      <c r="T7" s="68"/>
      <c r="U7" s="68"/>
      <c r="V7" s="68"/>
      <c r="W7" s="68"/>
      <c r="X7" s="68"/>
      <c r="Y7" s="68"/>
      <c r="Z7" s="68"/>
      <c r="AA7" s="68"/>
      <c r="AB7" s="68"/>
      <c r="AC7" s="68"/>
      <c r="AD7" s="68"/>
      <c r="AE7" s="68"/>
    </row>
    <row r="8" spans="1:31" s="84" customFormat="1" ht="12.75">
      <c r="A8" s="331" t="s">
        <v>3</v>
      </c>
      <c r="B8" s="332"/>
      <c r="C8" s="332"/>
      <c r="D8" s="332"/>
      <c r="E8" s="332"/>
      <c r="F8" s="332"/>
      <c r="G8" s="332"/>
      <c r="H8" s="81"/>
      <c r="I8" s="12"/>
      <c r="J8" s="67"/>
      <c r="K8" s="67"/>
      <c r="L8" s="67"/>
      <c r="M8" s="67"/>
      <c r="N8" s="67"/>
      <c r="O8" s="67"/>
      <c r="P8" s="67"/>
      <c r="Q8" s="82"/>
      <c r="R8" s="83"/>
      <c r="S8" s="83"/>
      <c r="T8" s="83"/>
      <c r="U8" s="83"/>
      <c r="V8" s="83"/>
      <c r="W8" s="83"/>
      <c r="X8" s="83"/>
      <c r="Y8" s="83"/>
      <c r="Z8" s="83"/>
      <c r="AA8" s="83"/>
      <c r="AB8" s="83"/>
      <c r="AC8" s="83"/>
      <c r="AD8" s="83"/>
      <c r="AE8" s="83"/>
    </row>
    <row r="9" spans="1:31" s="84" customFormat="1" ht="12.75">
      <c r="A9" s="331" t="s">
        <v>4</v>
      </c>
      <c r="B9" s="332"/>
      <c r="C9" s="332"/>
      <c r="D9" s="332"/>
      <c r="E9" s="332"/>
      <c r="F9" s="332"/>
      <c r="G9" s="332"/>
      <c r="H9" s="81"/>
      <c r="I9" s="12"/>
      <c r="J9" s="67"/>
      <c r="K9" s="67"/>
      <c r="L9" s="67"/>
      <c r="M9" s="67"/>
      <c r="N9" s="67"/>
      <c r="O9" s="67"/>
      <c r="P9" s="67"/>
      <c r="Q9" s="82"/>
      <c r="R9" s="83"/>
      <c r="S9" s="83"/>
      <c r="T9" s="83"/>
      <c r="U9" s="83"/>
      <c r="V9" s="83"/>
      <c r="W9" s="83"/>
      <c r="X9" s="83"/>
      <c r="Y9" s="83"/>
      <c r="Z9" s="83"/>
      <c r="AA9" s="83"/>
      <c r="AB9" s="83"/>
      <c r="AC9" s="83"/>
      <c r="AD9" s="83"/>
      <c r="AE9" s="83"/>
    </row>
    <row r="10" spans="1:31" s="90" customFormat="1" ht="12.75">
      <c r="A10" s="333" t="s">
        <v>48</v>
      </c>
      <c r="B10" s="341"/>
      <c r="C10" s="341"/>
      <c r="D10" s="341"/>
      <c r="E10" s="341"/>
      <c r="F10" s="341"/>
      <c r="G10" s="341"/>
      <c r="H10" s="85"/>
      <c r="I10" s="86"/>
      <c r="J10" s="87"/>
      <c r="K10" s="87"/>
      <c r="L10" s="87"/>
      <c r="M10" s="87"/>
      <c r="N10" s="87"/>
      <c r="O10" s="87"/>
      <c r="P10" s="87"/>
      <c r="Q10" s="88"/>
      <c r="R10" s="89"/>
      <c r="S10" s="89"/>
      <c r="T10" s="89"/>
      <c r="U10" s="89"/>
      <c r="V10" s="89"/>
      <c r="W10" s="89"/>
      <c r="X10" s="89"/>
      <c r="Y10" s="89"/>
      <c r="Z10" s="89"/>
      <c r="AA10" s="89"/>
      <c r="AB10" s="89"/>
      <c r="AC10" s="89"/>
      <c r="AD10" s="89"/>
      <c r="AE10" s="89"/>
    </row>
    <row r="11" spans="1:31" s="90" customFormat="1" ht="12.75">
      <c r="A11" s="10"/>
      <c r="B11" s="63"/>
      <c r="C11" s="63"/>
      <c r="D11" s="63"/>
      <c r="E11" s="63"/>
      <c r="F11" s="63"/>
      <c r="G11" s="63"/>
      <c r="H11" s="85"/>
      <c r="I11" s="86"/>
      <c r="J11" s="87"/>
      <c r="K11" s="87"/>
      <c r="L11" s="87"/>
      <c r="M11" s="87"/>
      <c r="N11" s="87"/>
      <c r="O11" s="87"/>
      <c r="P11" s="87"/>
      <c r="Q11" s="88"/>
      <c r="R11" s="89"/>
      <c r="S11" s="89"/>
      <c r="T11" s="89"/>
      <c r="U11" s="89"/>
      <c r="V11" s="89"/>
      <c r="W11" s="89"/>
      <c r="X11" s="89"/>
      <c r="Y11" s="89"/>
      <c r="Z11" s="89"/>
      <c r="AA11" s="89"/>
      <c r="AB11" s="89"/>
      <c r="AC11" s="89"/>
      <c r="AD11" s="89"/>
      <c r="AE11" s="89"/>
    </row>
    <row r="12" spans="1:31" s="99" customFormat="1" ht="19.5" customHeight="1">
      <c r="A12" s="91" t="s">
        <v>49</v>
      </c>
      <c r="B12" s="92"/>
      <c r="C12" s="92"/>
      <c r="D12" s="92"/>
      <c r="E12" s="92"/>
      <c r="F12" s="92"/>
      <c r="G12" s="93"/>
      <c r="H12" s="85"/>
      <c r="I12" s="86"/>
      <c r="J12" s="94"/>
      <c r="K12" s="94"/>
      <c r="L12" s="94"/>
      <c r="M12" s="94"/>
      <c r="N12" s="94"/>
      <c r="O12" s="94"/>
      <c r="P12" s="94"/>
      <c r="Q12" s="95"/>
      <c r="R12" s="98"/>
      <c r="S12" s="98"/>
      <c r="T12" s="98"/>
      <c r="U12" s="98"/>
      <c r="V12" s="98"/>
      <c r="W12" s="98"/>
      <c r="X12" s="98"/>
      <c r="Y12" s="98"/>
      <c r="Z12" s="98"/>
      <c r="AA12" s="98"/>
      <c r="AB12" s="98"/>
      <c r="AC12" s="98"/>
      <c r="AD12" s="98"/>
      <c r="AE12" s="98"/>
    </row>
    <row r="13" spans="1:31" ht="10.5" customHeight="1">
      <c r="A13" s="78"/>
      <c r="B13" s="79"/>
      <c r="C13" s="79"/>
      <c r="D13" s="79"/>
      <c r="E13" s="79"/>
      <c r="F13" s="79"/>
      <c r="G13" s="79"/>
      <c r="H13" s="80"/>
      <c r="I13" s="79"/>
      <c r="J13" s="68"/>
      <c r="K13" s="68"/>
      <c r="L13" s="68"/>
      <c r="M13" s="68"/>
      <c r="N13" s="68"/>
      <c r="O13" s="68"/>
      <c r="P13" s="68"/>
      <c r="Q13" s="68"/>
      <c r="R13" s="68"/>
      <c r="S13" s="68"/>
      <c r="T13" s="68"/>
      <c r="U13" s="68"/>
      <c r="V13" s="68"/>
      <c r="W13" s="68"/>
      <c r="X13" s="68"/>
      <c r="Y13" s="68"/>
      <c r="Z13" s="68"/>
      <c r="AA13" s="68"/>
      <c r="AB13" s="68"/>
      <c r="AC13" s="68"/>
      <c r="AD13" s="68"/>
      <c r="AE13" s="68"/>
    </row>
    <row r="14" spans="1:30" ht="12.75">
      <c r="A14" s="100"/>
      <c r="B14" s="101"/>
      <c r="C14" s="102" t="s">
        <v>50</v>
      </c>
      <c r="D14" s="103"/>
      <c r="E14" s="104"/>
      <c r="F14" s="342" t="s">
        <v>51</v>
      </c>
      <c r="G14" s="343"/>
      <c r="H14" s="81"/>
      <c r="I14" s="12"/>
      <c r="J14" s="67"/>
      <c r="K14" s="67"/>
      <c r="L14" s="67"/>
      <c r="M14" s="67"/>
      <c r="N14" s="67"/>
      <c r="O14" s="67"/>
      <c r="P14" s="67"/>
      <c r="Q14" s="68"/>
      <c r="R14" s="68"/>
      <c r="S14" s="68"/>
      <c r="T14" s="68"/>
      <c r="U14" s="68"/>
      <c r="V14" s="68"/>
      <c r="W14" s="68"/>
      <c r="X14" s="68"/>
      <c r="Y14" s="68"/>
      <c r="Z14" s="68"/>
      <c r="AA14" s="68"/>
      <c r="AB14" s="68"/>
      <c r="AC14" s="68"/>
      <c r="AD14" s="68"/>
    </row>
    <row r="15" spans="1:29" ht="12.75">
      <c r="A15" s="78"/>
      <c r="B15" s="79" t="s">
        <v>74</v>
      </c>
      <c r="C15" s="15" t="s">
        <v>52</v>
      </c>
      <c r="D15" s="105"/>
      <c r="E15" s="106" t="s">
        <v>53</v>
      </c>
      <c r="F15" s="15" t="s">
        <v>54</v>
      </c>
      <c r="G15" s="15" t="s">
        <v>55</v>
      </c>
      <c r="H15" s="81"/>
      <c r="I15" s="12"/>
      <c r="J15" s="12"/>
      <c r="K15" s="12"/>
      <c r="L15" s="12"/>
      <c r="M15" s="12"/>
      <c r="N15" s="12"/>
      <c r="O15" s="12"/>
      <c r="P15" s="12"/>
      <c r="Q15" s="68"/>
      <c r="R15" s="68"/>
      <c r="S15" s="68"/>
      <c r="T15" s="68"/>
      <c r="U15" s="68"/>
      <c r="V15" s="68"/>
      <c r="W15" s="68"/>
      <c r="X15" s="68"/>
      <c r="Y15" s="68"/>
      <c r="Z15" s="68"/>
      <c r="AA15" s="68"/>
      <c r="AB15" s="68"/>
      <c r="AC15" s="68"/>
    </row>
    <row r="16" spans="1:29" ht="12.75">
      <c r="A16" s="78"/>
      <c r="B16" s="79"/>
      <c r="C16" s="17" t="s">
        <v>56</v>
      </c>
      <c r="D16" s="107"/>
      <c r="E16" s="108" t="s">
        <v>56</v>
      </c>
      <c r="F16" s="17" t="s">
        <v>56</v>
      </c>
      <c r="G16" s="17" t="s">
        <v>57</v>
      </c>
      <c r="H16" s="81"/>
      <c r="I16" s="12"/>
      <c r="J16" s="12"/>
      <c r="K16" s="12"/>
      <c r="L16" s="12"/>
      <c r="M16" s="12"/>
      <c r="N16" s="12"/>
      <c r="O16" s="12"/>
      <c r="P16" s="12"/>
      <c r="Q16" s="68"/>
      <c r="R16" s="68"/>
      <c r="S16" s="68"/>
      <c r="T16" s="68"/>
      <c r="U16" s="68"/>
      <c r="V16" s="68"/>
      <c r="W16" s="68"/>
      <c r="X16" s="68"/>
      <c r="Y16" s="68"/>
      <c r="Z16" s="68"/>
      <c r="AA16" s="68"/>
      <c r="AB16" s="68"/>
      <c r="AC16" s="68"/>
    </row>
    <row r="17" spans="1:29" ht="12.75">
      <c r="A17" s="78"/>
      <c r="B17" s="79"/>
      <c r="C17" s="17" t="s">
        <v>58</v>
      </c>
      <c r="D17" s="107"/>
      <c r="E17" s="108" t="str">
        <f>+C17</f>
        <v>4th Quarter</v>
      </c>
      <c r="F17" s="17" t="s">
        <v>59</v>
      </c>
      <c r="G17" s="17" t="s">
        <v>60</v>
      </c>
      <c r="H17" s="81"/>
      <c r="I17" s="12"/>
      <c r="J17" s="12"/>
      <c r="K17" s="107"/>
      <c r="L17" s="12"/>
      <c r="M17" s="12"/>
      <c r="N17" s="12"/>
      <c r="O17" s="12"/>
      <c r="P17" s="12"/>
      <c r="Q17" s="68"/>
      <c r="R17" s="68"/>
      <c r="S17" s="68"/>
      <c r="T17" s="68"/>
      <c r="U17" s="68"/>
      <c r="V17" s="68"/>
      <c r="W17" s="68"/>
      <c r="X17" s="68"/>
      <c r="Y17" s="68"/>
      <c r="Z17" s="68"/>
      <c r="AA17" s="68"/>
      <c r="AB17" s="68"/>
      <c r="AC17" s="68"/>
    </row>
    <row r="18" spans="1:29" ht="12.75">
      <c r="A18" s="78"/>
      <c r="B18" s="79"/>
      <c r="C18" s="109">
        <v>37621</v>
      </c>
      <c r="D18" s="110"/>
      <c r="E18" s="111">
        <v>37256</v>
      </c>
      <c r="F18" s="109">
        <f>+C18</f>
        <v>37621</v>
      </c>
      <c r="G18" s="109">
        <f>+E18</f>
        <v>37256</v>
      </c>
      <c r="H18" s="112"/>
      <c r="I18" s="113"/>
      <c r="J18" s="114"/>
      <c r="K18" s="114"/>
      <c r="L18" s="114"/>
      <c r="M18" s="114"/>
      <c r="N18" s="115"/>
      <c r="O18" s="116"/>
      <c r="P18" s="116"/>
      <c r="Q18" s="68"/>
      <c r="R18" s="68"/>
      <c r="S18" s="68"/>
      <c r="T18" s="68"/>
      <c r="U18" s="68"/>
      <c r="V18" s="68"/>
      <c r="W18" s="68"/>
      <c r="X18" s="68"/>
      <c r="Y18" s="68"/>
      <c r="Z18" s="68"/>
      <c r="AA18" s="68"/>
      <c r="AB18" s="68"/>
      <c r="AC18" s="68"/>
    </row>
    <row r="19" spans="1:29" ht="12.75">
      <c r="A19" s="78"/>
      <c r="B19" s="79"/>
      <c r="C19" s="15" t="s">
        <v>13</v>
      </c>
      <c r="D19" s="107"/>
      <c r="E19" s="15" t="s">
        <v>13</v>
      </c>
      <c r="F19" s="15" t="s">
        <v>13</v>
      </c>
      <c r="G19" s="15" t="s">
        <v>13</v>
      </c>
      <c r="H19" s="81"/>
      <c r="I19" s="12"/>
      <c r="J19" s="12"/>
      <c r="K19" s="12"/>
      <c r="L19" s="12"/>
      <c r="M19" s="12"/>
      <c r="N19" s="12"/>
      <c r="O19" s="117"/>
      <c r="P19" s="12" t="s">
        <v>62</v>
      </c>
      <c r="Q19" s="118">
        <v>36799</v>
      </c>
      <c r="R19" s="118">
        <v>36707</v>
      </c>
      <c r="S19" s="68" t="s">
        <v>63</v>
      </c>
      <c r="T19" s="68"/>
      <c r="U19" s="68"/>
      <c r="V19" s="68"/>
      <c r="W19" s="68"/>
      <c r="X19" s="68"/>
      <c r="Y19" s="68"/>
      <c r="Z19" s="68"/>
      <c r="AA19" s="68"/>
      <c r="AB19" s="68"/>
      <c r="AC19" s="68"/>
    </row>
    <row r="20" spans="1:29" ht="12.75">
      <c r="A20" s="78"/>
      <c r="B20" s="79"/>
      <c r="C20" s="119"/>
      <c r="D20" s="79"/>
      <c r="E20" s="119"/>
      <c r="F20" s="119"/>
      <c r="G20" s="119"/>
      <c r="H20" s="80"/>
      <c r="I20" s="79"/>
      <c r="J20" s="68"/>
      <c r="K20" s="68"/>
      <c r="L20" s="68"/>
      <c r="M20" s="68"/>
      <c r="N20" s="68"/>
      <c r="O20" s="68"/>
      <c r="P20" s="68"/>
      <c r="Q20" s="68"/>
      <c r="R20" s="68"/>
      <c r="S20" s="68"/>
      <c r="T20" s="68"/>
      <c r="U20" s="68"/>
      <c r="V20" s="68"/>
      <c r="W20" s="68"/>
      <c r="X20" s="68"/>
      <c r="Y20" s="68"/>
      <c r="Z20" s="68"/>
      <c r="AA20" s="68"/>
      <c r="AB20" s="68"/>
      <c r="AC20" s="68"/>
    </row>
    <row r="21" spans="1:29" ht="12.75">
      <c r="A21" s="120" t="s">
        <v>64</v>
      </c>
      <c r="B21" s="79" t="s">
        <v>65</v>
      </c>
      <c r="C21" s="121">
        <v>58380</v>
      </c>
      <c r="D21" s="122">
        <f>+'[2]Summary'!$G$20</f>
        <v>54373.721666</v>
      </c>
      <c r="E21" s="123">
        <v>56301</v>
      </c>
      <c r="F21" s="124">
        <v>268901</v>
      </c>
      <c r="G21" s="124">
        <v>232513</v>
      </c>
      <c r="H21" s="125"/>
      <c r="I21" s="126"/>
      <c r="J21" s="126"/>
      <c r="K21" s="126"/>
      <c r="L21" s="126"/>
      <c r="M21" s="126"/>
      <c r="N21" s="126"/>
      <c r="O21" s="126"/>
      <c r="P21" s="126">
        <v>264273</v>
      </c>
      <c r="Q21" s="126">
        <v>199973</v>
      </c>
      <c r="R21" s="126">
        <v>145072</v>
      </c>
      <c r="S21" s="127">
        <v>73822</v>
      </c>
      <c r="T21" s="127"/>
      <c r="U21" s="68"/>
      <c r="V21" s="68"/>
      <c r="W21" s="68"/>
      <c r="X21" s="68"/>
      <c r="Y21" s="68"/>
      <c r="Z21" s="68"/>
      <c r="AA21" s="68"/>
      <c r="AB21" s="68"/>
      <c r="AC21" s="68"/>
    </row>
    <row r="22" spans="1:29" ht="8.25" customHeight="1">
      <c r="A22" s="120"/>
      <c r="B22" s="79"/>
      <c r="C22" s="121"/>
      <c r="D22" s="122"/>
      <c r="E22" s="123"/>
      <c r="F22" s="121"/>
      <c r="G22" s="124"/>
      <c r="H22" s="128"/>
      <c r="I22" s="122"/>
      <c r="J22" s="122"/>
      <c r="K22" s="122"/>
      <c r="L22" s="122"/>
      <c r="M22" s="122"/>
      <c r="N22" s="122"/>
      <c r="O22" s="122"/>
      <c r="P22" s="122"/>
      <c r="Q22" s="122"/>
      <c r="R22" s="122"/>
      <c r="S22" s="127"/>
      <c r="T22" s="127"/>
      <c r="U22" s="68"/>
      <c r="V22" s="68"/>
      <c r="W22" s="68"/>
      <c r="X22" s="68"/>
      <c r="Y22" s="68"/>
      <c r="Z22" s="68"/>
      <c r="AA22" s="68"/>
      <c r="AB22" s="68"/>
      <c r="AC22" s="68"/>
    </row>
    <row r="23" spans="1:29" ht="12.75">
      <c r="A23" s="120" t="s">
        <v>66</v>
      </c>
      <c r="B23" s="79" t="s">
        <v>67</v>
      </c>
      <c r="C23" s="121">
        <v>832</v>
      </c>
      <c r="D23" s="129"/>
      <c r="E23" s="123">
        <v>970</v>
      </c>
      <c r="F23" s="124">
        <v>5951.618</v>
      </c>
      <c r="G23" s="124">
        <v>4527</v>
      </c>
      <c r="H23" s="125"/>
      <c r="I23" s="126"/>
      <c r="J23" s="126"/>
      <c r="K23" s="126"/>
      <c r="L23" s="126"/>
      <c r="M23" s="126"/>
      <c r="N23" s="126"/>
      <c r="O23" s="126"/>
      <c r="P23" s="126">
        <v>2710</v>
      </c>
      <c r="Q23" s="126">
        <v>16894</v>
      </c>
      <c r="R23" s="126">
        <f>(19780-R25)-29</f>
        <v>18429</v>
      </c>
      <c r="S23" s="127">
        <v>10251</v>
      </c>
      <c r="T23" s="127"/>
      <c r="U23" s="68"/>
      <c r="V23" s="68"/>
      <c r="W23" s="68"/>
      <c r="X23" s="68"/>
      <c r="Y23" s="68"/>
      <c r="Z23" s="68"/>
      <c r="AA23" s="68"/>
      <c r="AB23" s="68"/>
      <c r="AC23" s="68"/>
    </row>
    <row r="24" spans="1:29" ht="8.25" customHeight="1">
      <c r="A24" s="120"/>
      <c r="B24" s="79"/>
      <c r="C24" s="121"/>
      <c r="D24" s="122"/>
      <c r="E24" s="123"/>
      <c r="F24" s="121"/>
      <c r="G24" s="124"/>
      <c r="H24" s="128"/>
      <c r="I24" s="122"/>
      <c r="J24" s="122"/>
      <c r="K24" s="122"/>
      <c r="L24" s="122"/>
      <c r="M24" s="122"/>
      <c r="N24" s="122"/>
      <c r="O24" s="122"/>
      <c r="P24" s="122"/>
      <c r="Q24" s="122"/>
      <c r="R24" s="122"/>
      <c r="S24" s="127"/>
      <c r="T24" s="127"/>
      <c r="U24" s="68"/>
      <c r="V24" s="68"/>
      <c r="W24" s="68"/>
      <c r="X24" s="68"/>
      <c r="Y24" s="68"/>
      <c r="Z24" s="68"/>
      <c r="AA24" s="68"/>
      <c r="AB24" s="68"/>
      <c r="AC24" s="68"/>
    </row>
    <row r="25" spans="1:29" ht="12.75">
      <c r="A25" s="120" t="s">
        <v>68</v>
      </c>
      <c r="B25" s="130" t="s">
        <v>69</v>
      </c>
      <c r="C25" s="121">
        <v>9835</v>
      </c>
      <c r="D25" s="122">
        <f>+'[2]Summary'!$G$25+'[2]Summary'!$G$26-'[2]Summary'!$C$25</f>
        <v>563.8811979999991</v>
      </c>
      <c r="E25" s="123">
        <v>15362</v>
      </c>
      <c r="F25" s="124">
        <v>22154.91</v>
      </c>
      <c r="G25" s="124">
        <v>21064</v>
      </c>
      <c r="H25" s="125"/>
      <c r="I25" s="126"/>
      <c r="J25" s="126"/>
      <c r="K25" s="126"/>
      <c r="L25" s="126"/>
      <c r="M25" s="126"/>
      <c r="N25" s="126"/>
      <c r="O25" s="126"/>
      <c r="P25" s="126">
        <v>23911</v>
      </c>
      <c r="Q25" s="126">
        <v>1493</v>
      </c>
      <c r="R25" s="126">
        <v>1322</v>
      </c>
      <c r="S25" s="127">
        <v>1082</v>
      </c>
      <c r="T25" s="127"/>
      <c r="U25" s="68"/>
      <c r="V25" s="68"/>
      <c r="W25" s="68"/>
      <c r="X25" s="68"/>
      <c r="Y25" s="68"/>
      <c r="Z25" s="68"/>
      <c r="AA25" s="68"/>
      <c r="AB25" s="68"/>
      <c r="AC25" s="68"/>
    </row>
    <row r="26" spans="1:29" ht="8.25" customHeight="1">
      <c r="A26" s="120"/>
      <c r="B26" s="79"/>
      <c r="C26" s="121"/>
      <c r="D26" s="122"/>
      <c r="E26" s="123"/>
      <c r="F26" s="121"/>
      <c r="G26" s="124"/>
      <c r="H26" s="128"/>
      <c r="I26" s="122"/>
      <c r="J26" s="122"/>
      <c r="K26" s="122"/>
      <c r="L26" s="122"/>
      <c r="M26" s="122"/>
      <c r="N26" s="122"/>
      <c r="O26" s="122"/>
      <c r="P26" s="122"/>
      <c r="Q26" s="122"/>
      <c r="R26" s="122"/>
      <c r="S26" s="127"/>
      <c r="T26" s="127"/>
      <c r="U26" s="68"/>
      <c r="V26" s="68"/>
      <c r="W26" s="68"/>
      <c r="X26" s="68"/>
      <c r="Y26" s="68"/>
      <c r="Z26" s="68"/>
      <c r="AA26" s="68"/>
      <c r="AB26" s="68"/>
      <c r="AC26" s="68"/>
    </row>
    <row r="27" spans="1:29" ht="12.75">
      <c r="A27" s="120" t="s">
        <v>70</v>
      </c>
      <c r="B27" s="79" t="s">
        <v>71</v>
      </c>
      <c r="C27" s="124">
        <v>13227</v>
      </c>
      <c r="D27" s="122"/>
      <c r="E27" s="123">
        <v>9338</v>
      </c>
      <c r="F27" s="124">
        <v>41770</v>
      </c>
      <c r="G27" s="124">
        <v>39884</v>
      </c>
      <c r="H27" s="125"/>
      <c r="I27" s="126"/>
      <c r="J27" s="126"/>
      <c r="K27" s="126"/>
      <c r="L27" s="126"/>
      <c r="M27" s="126"/>
      <c r="N27" s="126"/>
      <c r="O27" s="126"/>
      <c r="P27" s="126">
        <f>+P40-P31-P33-P35</f>
        <v>19745</v>
      </c>
      <c r="Q27" s="126">
        <f>+Q40-Q31-Q33-Q35</f>
        <v>11584</v>
      </c>
      <c r="R27" s="126">
        <f>+R40-R31-R33-R35</f>
        <v>17301</v>
      </c>
      <c r="S27" s="127">
        <v>12530</v>
      </c>
      <c r="T27" s="127"/>
      <c r="U27" s="68"/>
      <c r="V27" s="68"/>
      <c r="W27" s="68"/>
      <c r="X27" s="68"/>
      <c r="Y27" s="68"/>
      <c r="Z27" s="68"/>
      <c r="AA27" s="68"/>
      <c r="AB27" s="68"/>
      <c r="AC27" s="68"/>
    </row>
    <row r="28" spans="1:29" ht="12.75">
      <c r="A28" s="120"/>
      <c r="B28" s="79" t="s">
        <v>72</v>
      </c>
      <c r="C28" s="121"/>
      <c r="D28" s="122"/>
      <c r="E28" s="123"/>
      <c r="F28" s="121"/>
      <c r="G28" s="124"/>
      <c r="H28" s="128"/>
      <c r="I28" s="122"/>
      <c r="J28" s="122"/>
      <c r="K28" s="122"/>
      <c r="L28" s="122"/>
      <c r="M28" s="122"/>
      <c r="N28" s="122"/>
      <c r="O28" s="122"/>
      <c r="P28" s="122"/>
      <c r="Q28" s="122"/>
      <c r="R28" s="122"/>
      <c r="S28" s="127"/>
      <c r="T28" s="127"/>
      <c r="U28" s="68"/>
      <c r="V28" s="68"/>
      <c r="W28" s="68"/>
      <c r="X28" s="68"/>
      <c r="Y28" s="68"/>
      <c r="Z28" s="68"/>
      <c r="AA28" s="68"/>
      <c r="AB28" s="68"/>
      <c r="AC28" s="68"/>
    </row>
    <row r="29" spans="1:29" ht="12.75">
      <c r="A29" s="120"/>
      <c r="B29" s="79" t="s">
        <v>73</v>
      </c>
      <c r="C29" s="121"/>
      <c r="D29" s="122"/>
      <c r="E29" s="123"/>
      <c r="F29" s="121"/>
      <c r="G29" s="124"/>
      <c r="H29" s="128"/>
      <c r="I29" s="122"/>
      <c r="J29" s="122"/>
      <c r="K29" s="122"/>
      <c r="L29" s="122"/>
      <c r="M29" s="122"/>
      <c r="N29" s="122"/>
      <c r="O29" s="122"/>
      <c r="P29" s="122"/>
      <c r="Q29" s="122"/>
      <c r="R29" s="122"/>
      <c r="S29" s="127"/>
      <c r="T29" s="127"/>
      <c r="U29" s="68"/>
      <c r="V29" s="68"/>
      <c r="W29" s="68"/>
      <c r="X29" s="68"/>
      <c r="Y29" s="68"/>
      <c r="Z29" s="68"/>
      <c r="AA29" s="68"/>
      <c r="AB29" s="68"/>
      <c r="AC29" s="68"/>
    </row>
    <row r="30" spans="1:29" ht="8.25" customHeight="1">
      <c r="A30" s="120"/>
      <c r="B30" s="79"/>
      <c r="C30" s="121"/>
      <c r="D30" s="122"/>
      <c r="E30" s="123"/>
      <c r="F30" s="121"/>
      <c r="G30" s="124"/>
      <c r="H30" s="128"/>
      <c r="I30" s="122"/>
      <c r="J30" s="122"/>
      <c r="K30" s="122"/>
      <c r="L30" s="122"/>
      <c r="M30" s="122"/>
      <c r="N30" s="122"/>
      <c r="O30" s="122"/>
      <c r="P30" s="122"/>
      <c r="Q30" s="122"/>
      <c r="R30" s="122"/>
      <c r="S30" s="127"/>
      <c r="T30" s="127"/>
      <c r="U30" s="68"/>
      <c r="V30" s="68"/>
      <c r="W30" s="68"/>
      <c r="X30" s="68"/>
      <c r="Y30" s="68"/>
      <c r="Z30" s="68"/>
      <c r="AA30" s="68"/>
      <c r="AB30" s="68"/>
      <c r="AC30" s="68"/>
    </row>
    <row r="31" spans="1:29" ht="12.75">
      <c r="A31" s="120" t="s">
        <v>66</v>
      </c>
      <c r="B31" s="79" t="s">
        <v>75</v>
      </c>
      <c r="C31" s="121">
        <v>-135</v>
      </c>
      <c r="D31" s="122">
        <v>0</v>
      </c>
      <c r="E31" s="123">
        <v>-226</v>
      </c>
      <c r="F31" s="124">
        <f>+'[3]P&amp;L'!$E$18</f>
        <v>-830.4961299999999</v>
      </c>
      <c r="G31" s="124">
        <v>-975</v>
      </c>
      <c r="H31" s="125"/>
      <c r="I31" s="126"/>
      <c r="J31" s="126"/>
      <c r="K31" s="126"/>
      <c r="L31" s="126"/>
      <c r="M31" s="126"/>
      <c r="N31" s="126"/>
      <c r="O31" s="126"/>
      <c r="P31" s="126">
        <v>-980</v>
      </c>
      <c r="Q31" s="126">
        <v>-722</v>
      </c>
      <c r="R31" s="126">
        <v>-472</v>
      </c>
      <c r="S31" s="127">
        <v>-234</v>
      </c>
      <c r="T31" s="127"/>
      <c r="U31" s="68"/>
      <c r="V31" s="68"/>
      <c r="W31" s="68"/>
      <c r="X31" s="68"/>
      <c r="Y31" s="68"/>
      <c r="Z31" s="68"/>
      <c r="AA31" s="68"/>
      <c r="AB31" s="68"/>
      <c r="AC31" s="68"/>
    </row>
    <row r="32" spans="1:29" ht="8.25" customHeight="1">
      <c r="A32" s="120"/>
      <c r="B32" s="79"/>
      <c r="C32" s="121"/>
      <c r="D32" s="122"/>
      <c r="E32" s="123"/>
      <c r="F32" s="121"/>
      <c r="G32" s="124"/>
      <c r="H32" s="128"/>
      <c r="I32" s="122"/>
      <c r="J32" s="122"/>
      <c r="K32" s="122"/>
      <c r="L32" s="122"/>
      <c r="M32" s="122"/>
      <c r="N32" s="122"/>
      <c r="O32" s="122"/>
      <c r="P32" s="122"/>
      <c r="Q32" s="122"/>
      <c r="R32" s="122"/>
      <c r="S32" s="127"/>
      <c r="T32" s="127"/>
      <c r="U32" s="68"/>
      <c r="V32" s="68"/>
      <c r="W32" s="68"/>
      <c r="X32" s="68"/>
      <c r="Y32" s="68"/>
      <c r="Z32" s="68"/>
      <c r="AA32" s="68"/>
      <c r="AB32" s="68"/>
      <c r="AC32" s="68"/>
    </row>
    <row r="33" spans="1:29" ht="12.75">
      <c r="A33" s="120" t="s">
        <v>76</v>
      </c>
      <c r="B33" s="79" t="s">
        <v>77</v>
      </c>
      <c r="C33" s="121">
        <v>1905</v>
      </c>
      <c r="D33" s="122">
        <f>10+4+4+332</f>
        <v>350</v>
      </c>
      <c r="E33" s="123">
        <v>-1620</v>
      </c>
      <c r="F33" s="124">
        <f>-('[3]Conso CF'!$Q$17/1000+'[3]Conso CF'!$Q$18/1000+'[3]Conso CF'!$Q$14/1000)</f>
        <v>-1602.7325444</v>
      </c>
      <c r="G33" s="124">
        <v>-2877</v>
      </c>
      <c r="H33" s="125"/>
      <c r="I33" s="126"/>
      <c r="J33" s="126"/>
      <c r="K33" s="126"/>
      <c r="L33" s="126"/>
      <c r="M33" s="126"/>
      <c r="N33" s="126"/>
      <c r="O33" s="126"/>
      <c r="P33" s="126">
        <v>-2148</v>
      </c>
      <c r="Q33" s="126">
        <v>-1036</v>
      </c>
      <c r="R33" s="126">
        <v>-556</v>
      </c>
      <c r="S33" s="127">
        <v>-292</v>
      </c>
      <c r="T33" s="127"/>
      <c r="U33" s="68"/>
      <c r="V33" s="68"/>
      <c r="W33" s="68"/>
      <c r="X33" s="68"/>
      <c r="Y33" s="68"/>
      <c r="Z33" s="68"/>
      <c r="AA33" s="68"/>
      <c r="AB33" s="68"/>
      <c r="AC33" s="68"/>
    </row>
    <row r="34" spans="1:29" ht="8.25" customHeight="1">
      <c r="A34" s="120"/>
      <c r="B34" s="79"/>
      <c r="C34" s="121"/>
      <c r="D34" s="122"/>
      <c r="E34" s="123"/>
      <c r="F34" s="121"/>
      <c r="G34" s="124"/>
      <c r="H34" s="128"/>
      <c r="I34" s="122"/>
      <c r="J34" s="122"/>
      <c r="K34" s="122"/>
      <c r="L34" s="122"/>
      <c r="M34" s="122"/>
      <c r="N34" s="122"/>
      <c r="O34" s="122"/>
      <c r="P34" s="122"/>
      <c r="Q34" s="122"/>
      <c r="R34" s="122"/>
      <c r="S34" s="127"/>
      <c r="T34" s="127"/>
      <c r="U34" s="68"/>
      <c r="V34" s="68"/>
      <c r="W34" s="68"/>
      <c r="X34" s="68"/>
      <c r="Y34" s="68"/>
      <c r="Z34" s="68"/>
      <c r="AA34" s="68"/>
      <c r="AB34" s="68"/>
      <c r="AC34" s="68"/>
    </row>
    <row r="35" spans="1:29" ht="12.75" hidden="1">
      <c r="A35" s="120" t="s">
        <v>78</v>
      </c>
      <c r="B35" s="79" t="s">
        <v>79</v>
      </c>
      <c r="C35" s="121"/>
      <c r="D35" s="122"/>
      <c r="E35" s="123"/>
      <c r="F35" s="124"/>
      <c r="G35" s="124"/>
      <c r="H35" s="125"/>
      <c r="I35" s="126"/>
      <c r="J35" s="126"/>
      <c r="K35" s="126"/>
      <c r="L35" s="126"/>
      <c r="M35" s="126"/>
      <c r="N35" s="126"/>
      <c r="O35" s="126"/>
      <c r="P35" s="126"/>
      <c r="Q35" s="126">
        <v>0</v>
      </c>
      <c r="R35" s="126">
        <v>0</v>
      </c>
      <c r="S35" s="127"/>
      <c r="T35" s="127"/>
      <c r="U35" s="68"/>
      <c r="V35" s="68"/>
      <c r="W35" s="68"/>
      <c r="X35" s="68"/>
      <c r="Y35" s="68"/>
      <c r="Z35" s="68"/>
      <c r="AA35" s="68"/>
      <c r="AB35" s="68"/>
      <c r="AC35" s="68"/>
    </row>
    <row r="36" spans="1:29" ht="8.25" customHeight="1" hidden="1">
      <c r="A36" s="120"/>
      <c r="B36" s="79"/>
      <c r="C36" s="121"/>
      <c r="D36" s="122"/>
      <c r="E36" s="123"/>
      <c r="F36" s="121"/>
      <c r="G36" s="124"/>
      <c r="H36" s="128"/>
      <c r="I36" s="122"/>
      <c r="J36" s="122"/>
      <c r="K36" s="122"/>
      <c r="L36" s="122"/>
      <c r="M36" s="122"/>
      <c r="N36" s="122"/>
      <c r="O36" s="122"/>
      <c r="P36" s="122"/>
      <c r="Q36" s="122"/>
      <c r="R36" s="122"/>
      <c r="S36" s="127"/>
      <c r="T36" s="127"/>
      <c r="U36" s="68"/>
      <c r="V36" s="68"/>
      <c r="W36" s="68"/>
      <c r="X36" s="68"/>
      <c r="Y36" s="68"/>
      <c r="Z36" s="68"/>
      <c r="AA36" s="68"/>
      <c r="AB36" s="68"/>
      <c r="AC36" s="68"/>
    </row>
    <row r="37" spans="1:29" ht="12.75">
      <c r="A37" s="120" t="s">
        <v>78</v>
      </c>
      <c r="B37" s="79" t="s">
        <v>80</v>
      </c>
      <c r="C37" s="121"/>
      <c r="D37" s="122"/>
      <c r="E37" s="123"/>
      <c r="F37" s="121"/>
      <c r="G37" s="124"/>
      <c r="H37" s="128"/>
      <c r="I37" s="122"/>
      <c r="J37" s="122"/>
      <c r="K37" s="122"/>
      <c r="L37" s="122"/>
      <c r="M37" s="122"/>
      <c r="N37" s="122"/>
      <c r="O37" s="122"/>
      <c r="P37" s="122"/>
      <c r="Q37" s="122"/>
      <c r="R37" s="122"/>
      <c r="S37" s="127"/>
      <c r="T37" s="127"/>
      <c r="U37" s="68"/>
      <c r="V37" s="68"/>
      <c r="W37" s="68"/>
      <c r="X37" s="68"/>
      <c r="Y37" s="68"/>
      <c r="Z37" s="68"/>
      <c r="AA37" s="68"/>
      <c r="AB37" s="68"/>
      <c r="AC37" s="68"/>
    </row>
    <row r="38" spans="1:29" ht="12.75">
      <c r="A38" s="120"/>
      <c r="B38" s="79" t="s">
        <v>81</v>
      </c>
      <c r="C38" s="121"/>
      <c r="D38" s="122"/>
      <c r="E38" s="123"/>
      <c r="F38" s="121"/>
      <c r="G38" s="124"/>
      <c r="H38" s="128"/>
      <c r="I38" s="122"/>
      <c r="J38" s="122"/>
      <c r="K38" s="122"/>
      <c r="L38" s="122"/>
      <c r="M38" s="122"/>
      <c r="N38" s="122"/>
      <c r="O38" s="122"/>
      <c r="P38" s="122"/>
      <c r="Q38" s="122"/>
      <c r="R38" s="122"/>
      <c r="S38" s="127"/>
      <c r="T38" s="127"/>
      <c r="U38" s="68"/>
      <c r="V38" s="68"/>
      <c r="W38" s="68"/>
      <c r="X38" s="68"/>
      <c r="Y38" s="68"/>
      <c r="Z38" s="68"/>
      <c r="AA38" s="68"/>
      <c r="AB38" s="68"/>
      <c r="AC38" s="68"/>
    </row>
    <row r="39" spans="1:29" ht="12.75">
      <c r="A39" s="120"/>
      <c r="B39" s="79" t="s">
        <v>82</v>
      </c>
      <c r="C39" s="121"/>
      <c r="D39" s="58"/>
      <c r="E39" s="123"/>
      <c r="F39" s="131"/>
      <c r="G39" s="124"/>
      <c r="H39" s="62"/>
      <c r="I39" s="58"/>
      <c r="J39" s="58"/>
      <c r="K39" s="58"/>
      <c r="L39" s="58"/>
      <c r="M39" s="58"/>
      <c r="N39" s="58"/>
      <c r="O39" s="58"/>
      <c r="P39" s="58"/>
      <c r="Q39" s="58"/>
      <c r="R39" s="58"/>
      <c r="S39" s="127"/>
      <c r="T39" s="127"/>
      <c r="U39" s="68"/>
      <c r="V39" s="68"/>
      <c r="W39" s="68"/>
      <c r="X39" s="68"/>
      <c r="Y39" s="68"/>
      <c r="Z39" s="68"/>
      <c r="AA39" s="68"/>
      <c r="AB39" s="68"/>
      <c r="AC39" s="68"/>
    </row>
    <row r="40" spans="1:29" ht="12.75">
      <c r="A40" s="120"/>
      <c r="B40" s="79" t="s">
        <v>83</v>
      </c>
      <c r="C40" s="124">
        <f>SUM(C27:C39)</f>
        <v>14997</v>
      </c>
      <c r="D40" s="124">
        <f>SUM(D27:D39)</f>
        <v>350</v>
      </c>
      <c r="E40" s="124">
        <f>SUM(E27:E39)</f>
        <v>7492</v>
      </c>
      <c r="F40" s="124">
        <f>SUM(F27:F39)</f>
        <v>39336.7713256</v>
      </c>
      <c r="G40" s="124">
        <f>SUM(G27:G39)</f>
        <v>36032</v>
      </c>
      <c r="H40" s="125"/>
      <c r="I40" s="126"/>
      <c r="J40" s="126"/>
      <c r="K40" s="126"/>
      <c r="L40" s="126"/>
      <c r="M40" s="126"/>
      <c r="N40" s="126"/>
      <c r="O40" s="126"/>
      <c r="P40" s="126">
        <f>16833-216</f>
        <v>16617</v>
      </c>
      <c r="Q40" s="126">
        <f>10020-194</f>
        <v>9826</v>
      </c>
      <c r="R40" s="126">
        <f>16323-50</f>
        <v>16273</v>
      </c>
      <c r="S40" s="127">
        <v>12004</v>
      </c>
      <c r="T40" s="127"/>
      <c r="U40" s="68"/>
      <c r="V40" s="68"/>
      <c r="W40" s="68"/>
      <c r="X40" s="68"/>
      <c r="Y40" s="68"/>
      <c r="Z40" s="68"/>
      <c r="AA40" s="68"/>
      <c r="AB40" s="68"/>
      <c r="AC40" s="68"/>
    </row>
    <row r="41" spans="1:29" ht="8.25" customHeight="1">
      <c r="A41" s="120"/>
      <c r="B41" s="79"/>
      <c r="C41" s="121"/>
      <c r="D41" s="122"/>
      <c r="E41" s="123"/>
      <c r="F41" s="121"/>
      <c r="G41" s="124"/>
      <c r="H41" s="128"/>
      <c r="I41" s="122"/>
      <c r="J41" s="122"/>
      <c r="K41" s="122"/>
      <c r="L41" s="122"/>
      <c r="M41" s="122"/>
      <c r="N41" s="122"/>
      <c r="O41" s="122"/>
      <c r="P41" s="122"/>
      <c r="Q41" s="122"/>
      <c r="R41" s="122"/>
      <c r="S41" s="127"/>
      <c r="T41" s="127"/>
      <c r="U41" s="68"/>
      <c r="V41" s="68"/>
      <c r="W41" s="68"/>
      <c r="X41" s="68"/>
      <c r="Y41" s="68"/>
      <c r="Z41" s="68"/>
      <c r="AA41" s="68"/>
      <c r="AB41" s="68"/>
      <c r="AC41" s="68"/>
    </row>
    <row r="42" spans="1:29" ht="12.75">
      <c r="A42" s="120" t="s">
        <v>84</v>
      </c>
      <c r="B42" s="79" t="s">
        <v>85</v>
      </c>
      <c r="C42" s="121">
        <v>-892</v>
      </c>
      <c r="D42" s="122"/>
      <c r="E42" s="123">
        <v>-1013</v>
      </c>
      <c r="F42" s="124">
        <v>-2267</v>
      </c>
      <c r="G42" s="124">
        <v>-866</v>
      </c>
      <c r="H42" s="125"/>
      <c r="I42" s="126"/>
      <c r="J42" s="126"/>
      <c r="K42" s="126"/>
      <c r="L42" s="126"/>
      <c r="M42" s="126"/>
      <c r="N42" s="126"/>
      <c r="O42" s="126"/>
      <c r="P42" s="126">
        <v>216</v>
      </c>
      <c r="Q42" s="126">
        <v>194</v>
      </c>
      <c r="R42" s="126">
        <v>50</v>
      </c>
      <c r="S42" s="127">
        <v>123</v>
      </c>
      <c r="T42" s="127"/>
      <c r="U42" s="68"/>
      <c r="V42" s="68"/>
      <c r="W42" s="68"/>
      <c r="X42" s="68"/>
      <c r="Y42" s="68"/>
      <c r="Z42" s="68"/>
      <c r="AA42" s="68"/>
      <c r="AB42" s="68"/>
      <c r="AC42" s="68"/>
    </row>
    <row r="43" spans="1:29" ht="7.5" customHeight="1">
      <c r="A43" s="120"/>
      <c r="B43" s="79"/>
      <c r="C43" s="121"/>
      <c r="D43" s="122"/>
      <c r="E43" s="123"/>
      <c r="F43" s="124"/>
      <c r="G43" s="124"/>
      <c r="H43" s="125"/>
      <c r="I43" s="126"/>
      <c r="J43" s="126"/>
      <c r="K43" s="126"/>
      <c r="L43" s="126"/>
      <c r="M43" s="126"/>
      <c r="N43" s="126"/>
      <c r="O43" s="126"/>
      <c r="P43" s="126"/>
      <c r="Q43" s="126"/>
      <c r="R43" s="126"/>
      <c r="S43" s="127"/>
      <c r="T43" s="127"/>
      <c r="U43" s="68"/>
      <c r="V43" s="68"/>
      <c r="W43" s="68"/>
      <c r="X43" s="68"/>
      <c r="Y43" s="68"/>
      <c r="Z43" s="68"/>
      <c r="AA43" s="68"/>
      <c r="AB43" s="68"/>
      <c r="AC43" s="68"/>
    </row>
    <row r="44" spans="1:29" ht="12.75">
      <c r="A44" s="120" t="s">
        <v>86</v>
      </c>
      <c r="B44" s="79" t="s">
        <v>87</v>
      </c>
      <c r="C44" s="121"/>
      <c r="D44" s="122"/>
      <c r="E44" s="123"/>
      <c r="F44" s="124"/>
      <c r="G44" s="124"/>
      <c r="H44" s="125"/>
      <c r="I44" s="126"/>
      <c r="J44" s="126"/>
      <c r="K44" s="126"/>
      <c r="L44" s="126"/>
      <c r="M44" s="126"/>
      <c r="N44" s="126"/>
      <c r="O44" s="126"/>
      <c r="P44" s="126"/>
      <c r="Q44" s="126"/>
      <c r="R44" s="126"/>
      <c r="S44" s="127"/>
      <c r="T44" s="127"/>
      <c r="U44" s="68"/>
      <c r="V44" s="68"/>
      <c r="W44" s="68"/>
      <c r="X44" s="68"/>
      <c r="Y44" s="68"/>
      <c r="Z44" s="68"/>
      <c r="AA44" s="68"/>
      <c r="AB44" s="68"/>
      <c r="AC44" s="68"/>
    </row>
    <row r="45" spans="1:29" ht="12.75">
      <c r="A45" s="120"/>
      <c r="B45" s="79" t="s">
        <v>88</v>
      </c>
      <c r="C45" s="124">
        <f>SUM(C40:C42)</f>
        <v>14105</v>
      </c>
      <c r="D45" s="122"/>
      <c r="E45" s="124">
        <f>SUM(E40:E42)</f>
        <v>6479</v>
      </c>
      <c r="F45" s="124">
        <f>SUM(F40:F42)</f>
        <v>37069.7713256</v>
      </c>
      <c r="G45" s="124">
        <v>35166</v>
      </c>
      <c r="H45" s="125"/>
      <c r="I45" s="126"/>
      <c r="J45" s="126"/>
      <c r="K45" s="126"/>
      <c r="L45" s="126"/>
      <c r="M45" s="126"/>
      <c r="N45" s="126"/>
      <c r="O45" s="126"/>
      <c r="P45" s="126">
        <f>+P40+P42</f>
        <v>16833</v>
      </c>
      <c r="Q45" s="126">
        <f>+Q40+Q42</f>
        <v>10020</v>
      </c>
      <c r="R45" s="126">
        <f>+R40+R42</f>
        <v>16323</v>
      </c>
      <c r="S45" s="127">
        <v>12127</v>
      </c>
      <c r="T45" s="127"/>
      <c r="U45" s="68"/>
      <c r="V45" s="68"/>
      <c r="W45" s="68"/>
      <c r="X45" s="68"/>
      <c r="Y45" s="68"/>
      <c r="Z45" s="68"/>
      <c r="AA45" s="68"/>
      <c r="AB45" s="68"/>
      <c r="AC45" s="68"/>
    </row>
    <row r="46" spans="1:29" ht="8.25" customHeight="1">
      <c r="A46" s="120"/>
      <c r="B46" s="79"/>
      <c r="C46" s="121"/>
      <c r="D46" s="122"/>
      <c r="E46" s="123"/>
      <c r="F46" s="124"/>
      <c r="G46" s="124"/>
      <c r="H46" s="125"/>
      <c r="I46" s="126"/>
      <c r="J46" s="126"/>
      <c r="K46" s="126"/>
      <c r="L46" s="126"/>
      <c r="M46" s="126"/>
      <c r="N46" s="126"/>
      <c r="O46" s="126"/>
      <c r="P46" s="126"/>
      <c r="Q46" s="126"/>
      <c r="R46" s="126"/>
      <c r="S46" s="127"/>
      <c r="T46" s="127"/>
      <c r="U46" s="68"/>
      <c r="V46" s="68"/>
      <c r="W46" s="68"/>
      <c r="X46" s="68"/>
      <c r="Y46" s="68"/>
      <c r="Z46" s="68"/>
      <c r="AA46" s="68"/>
      <c r="AB46" s="68"/>
      <c r="AC46" s="68"/>
    </row>
    <row r="47" spans="1:29" ht="12.75">
      <c r="A47" s="120" t="s">
        <v>89</v>
      </c>
      <c r="B47" s="79" t="s">
        <v>90</v>
      </c>
      <c r="C47" s="121">
        <v>-957</v>
      </c>
      <c r="D47" s="122"/>
      <c r="E47" s="123">
        <v>-2691</v>
      </c>
      <c r="F47" s="124">
        <v>-7355</v>
      </c>
      <c r="G47" s="124">
        <v>-10724</v>
      </c>
      <c r="H47" s="125"/>
      <c r="I47" s="126"/>
      <c r="J47" s="126"/>
      <c r="K47" s="126"/>
      <c r="L47" s="126"/>
      <c r="M47" s="126"/>
      <c r="N47" s="126"/>
      <c r="O47" s="126"/>
      <c r="P47" s="126">
        <f>-4348-580+1</f>
        <v>-4927</v>
      </c>
      <c r="Q47" s="126">
        <v>-3302</v>
      </c>
      <c r="R47" s="126">
        <f>-3837-115-854</f>
        <v>-4806</v>
      </c>
      <c r="S47" s="127">
        <v>-3282</v>
      </c>
      <c r="T47" s="127"/>
      <c r="U47" s="68"/>
      <c r="V47" s="68"/>
      <c r="W47" s="68"/>
      <c r="X47" s="68"/>
      <c r="Y47" s="68"/>
      <c r="Z47" s="68"/>
      <c r="AA47" s="68"/>
      <c r="AB47" s="68"/>
      <c r="AC47" s="68"/>
    </row>
    <row r="48" spans="1:29" ht="8.25" customHeight="1">
      <c r="A48" s="120"/>
      <c r="B48" s="79"/>
      <c r="C48" s="121"/>
      <c r="D48" s="122"/>
      <c r="E48" s="123"/>
      <c r="F48" s="124"/>
      <c r="G48" s="124"/>
      <c r="H48" s="125"/>
      <c r="I48" s="126"/>
      <c r="J48" s="126"/>
      <c r="K48" s="126"/>
      <c r="L48" s="126"/>
      <c r="M48" s="126"/>
      <c r="N48" s="126"/>
      <c r="O48" s="126"/>
      <c r="P48" s="126"/>
      <c r="Q48" s="126"/>
      <c r="R48" s="126"/>
      <c r="S48" s="127"/>
      <c r="T48" s="127"/>
      <c r="U48" s="68"/>
      <c r="V48" s="68"/>
      <c r="W48" s="68"/>
      <c r="X48" s="68"/>
      <c r="Y48" s="68"/>
      <c r="Z48" s="68"/>
      <c r="AA48" s="68"/>
      <c r="AB48" s="68"/>
      <c r="AC48" s="68"/>
    </row>
    <row r="49" spans="1:30" ht="12.75">
      <c r="A49" s="120" t="s">
        <v>91</v>
      </c>
      <c r="B49" s="79" t="s">
        <v>92</v>
      </c>
      <c r="C49" s="121"/>
      <c r="D49" s="122"/>
      <c r="E49" s="123"/>
      <c r="F49" s="124"/>
      <c r="G49" s="124"/>
      <c r="H49" s="125"/>
      <c r="I49" s="126"/>
      <c r="J49" s="126"/>
      <c r="K49" s="126"/>
      <c r="L49" s="126"/>
      <c r="M49" s="126"/>
      <c r="N49" s="126"/>
      <c r="O49" s="126"/>
      <c r="P49" s="126"/>
      <c r="Q49" s="126"/>
      <c r="R49" s="126"/>
      <c r="S49" s="127"/>
      <c r="T49" s="127"/>
      <c r="U49" s="127"/>
      <c r="V49" s="68"/>
      <c r="W49" s="68"/>
      <c r="X49" s="68"/>
      <c r="Y49" s="68"/>
      <c r="Z49" s="68"/>
      <c r="AA49" s="68"/>
      <c r="AB49" s="68"/>
      <c r="AC49" s="68"/>
      <c r="AD49" s="68"/>
    </row>
    <row r="50" spans="1:30" ht="12.75">
      <c r="A50" s="120"/>
      <c r="B50" s="79" t="s">
        <v>93</v>
      </c>
      <c r="C50" s="124">
        <f>SUM(C45:C49)</f>
        <v>13148</v>
      </c>
      <c r="D50" s="122"/>
      <c r="E50" s="124">
        <f>SUM(E45:E49)</f>
        <v>3788</v>
      </c>
      <c r="F50" s="124">
        <f>SUM(F45:F49)</f>
        <v>29714.7713256</v>
      </c>
      <c r="G50" s="124">
        <f>SUM(G45:G49)</f>
        <v>24442</v>
      </c>
      <c r="H50" s="125"/>
      <c r="I50" s="126"/>
      <c r="J50" s="126"/>
      <c r="K50" s="126"/>
      <c r="L50" s="126"/>
      <c r="M50" s="126"/>
      <c r="N50" s="126"/>
      <c r="O50" s="126"/>
      <c r="P50" s="126">
        <f>+P45+P47</f>
        <v>11906</v>
      </c>
      <c r="Q50" s="126">
        <f>+Q45+Q47</f>
        <v>6718</v>
      </c>
      <c r="R50" s="126">
        <f>+R45+R47</f>
        <v>11517</v>
      </c>
      <c r="S50" s="127">
        <v>8845</v>
      </c>
      <c r="T50" s="127"/>
      <c r="U50" s="127"/>
      <c r="V50" s="68"/>
      <c r="W50" s="68"/>
      <c r="X50" s="68"/>
      <c r="Y50" s="68"/>
      <c r="Z50" s="68"/>
      <c r="AA50" s="68"/>
      <c r="AB50" s="68"/>
      <c r="AC50" s="68"/>
      <c r="AD50" s="68"/>
    </row>
    <row r="51" spans="1:30" ht="8.25" customHeight="1">
      <c r="A51" s="120"/>
      <c r="B51" s="79"/>
      <c r="C51" s="121"/>
      <c r="D51" s="122"/>
      <c r="E51" s="123"/>
      <c r="F51" s="121"/>
      <c r="G51" s="124"/>
      <c r="H51" s="128"/>
      <c r="I51" s="122"/>
      <c r="J51" s="122"/>
      <c r="K51" s="122"/>
      <c r="L51" s="122"/>
      <c r="M51" s="122"/>
      <c r="N51" s="122"/>
      <c r="O51" s="122"/>
      <c r="P51" s="122"/>
      <c r="Q51" s="122"/>
      <c r="R51" s="122"/>
      <c r="S51" s="127"/>
      <c r="T51" s="127"/>
      <c r="U51" s="127"/>
      <c r="V51" s="68"/>
      <c r="W51" s="68"/>
      <c r="X51" s="68"/>
      <c r="Y51" s="68"/>
      <c r="Z51" s="68"/>
      <c r="AA51" s="68"/>
      <c r="AB51" s="68"/>
      <c r="AC51" s="68"/>
      <c r="AD51" s="68"/>
    </row>
    <row r="52" spans="1:30" ht="12.75">
      <c r="A52" s="120"/>
      <c r="B52" s="79" t="s">
        <v>94</v>
      </c>
      <c r="C52" s="121">
        <v>-2269</v>
      </c>
      <c r="D52" s="122"/>
      <c r="E52" s="123">
        <v>-496</v>
      </c>
      <c r="F52" s="121">
        <f>+'[3]P&amp;L'!$E$25</f>
        <v>-4572.074170000001</v>
      </c>
      <c r="G52" s="124">
        <v>-3505</v>
      </c>
      <c r="H52" s="128"/>
      <c r="I52" s="122"/>
      <c r="J52" s="122"/>
      <c r="K52" s="122"/>
      <c r="L52" s="122"/>
      <c r="M52" s="122"/>
      <c r="N52" s="122"/>
      <c r="O52" s="122"/>
      <c r="P52" s="122">
        <v>-3578</v>
      </c>
      <c r="Q52" s="122">
        <v>-1912</v>
      </c>
      <c r="R52" s="122">
        <f>-2847*0.7</f>
        <v>-1992.8999999999999</v>
      </c>
      <c r="S52" s="127">
        <v>-1393</v>
      </c>
      <c r="T52" s="127"/>
      <c r="U52" s="127"/>
      <c r="V52" s="68"/>
      <c r="W52" s="68"/>
      <c r="X52" s="68"/>
      <c r="Y52" s="68"/>
      <c r="Z52" s="68"/>
      <c r="AA52" s="68"/>
      <c r="AB52" s="68"/>
      <c r="AC52" s="68"/>
      <c r="AD52" s="68"/>
    </row>
    <row r="53" spans="1:30" ht="7.5" customHeight="1">
      <c r="A53" s="120"/>
      <c r="B53" s="79"/>
      <c r="C53" s="121"/>
      <c r="D53" s="79"/>
      <c r="E53" s="123"/>
      <c r="F53" s="119"/>
      <c r="G53" s="124"/>
      <c r="H53" s="80"/>
      <c r="I53" s="79"/>
      <c r="J53" s="79"/>
      <c r="K53" s="79"/>
      <c r="L53" s="79"/>
      <c r="M53" s="79"/>
      <c r="N53" s="79"/>
      <c r="O53" s="79"/>
      <c r="P53" s="79"/>
      <c r="Q53" s="79"/>
      <c r="R53" s="79"/>
      <c r="S53" s="68"/>
      <c r="T53" s="68"/>
      <c r="U53" s="68"/>
      <c r="V53" s="68"/>
      <c r="W53" s="68"/>
      <c r="X53" s="68"/>
      <c r="Y53" s="68"/>
      <c r="Z53" s="68"/>
      <c r="AA53" s="68"/>
      <c r="AB53" s="68"/>
      <c r="AC53" s="68"/>
      <c r="AD53" s="68"/>
    </row>
    <row r="54" spans="1:30" ht="15" customHeight="1">
      <c r="A54" s="120" t="s">
        <v>95</v>
      </c>
      <c r="B54" s="79" t="s">
        <v>96</v>
      </c>
      <c r="C54" s="121"/>
      <c r="D54" s="79"/>
      <c r="E54" s="123"/>
      <c r="F54" s="119"/>
      <c r="G54" s="124"/>
      <c r="H54" s="80"/>
      <c r="I54" s="79"/>
      <c r="J54" s="79"/>
      <c r="K54" s="79"/>
      <c r="L54" s="79"/>
      <c r="M54" s="79"/>
      <c r="N54" s="79"/>
      <c r="O54" s="79"/>
      <c r="P54" s="79"/>
      <c r="Q54" s="79"/>
      <c r="R54" s="79"/>
      <c r="S54" s="68"/>
      <c r="T54" s="68"/>
      <c r="U54" s="68"/>
      <c r="V54" s="68"/>
      <c r="W54" s="68"/>
      <c r="X54" s="68"/>
      <c r="Y54" s="68"/>
      <c r="Z54" s="68"/>
      <c r="AA54" s="68"/>
      <c r="AB54" s="68"/>
      <c r="AC54" s="68"/>
      <c r="AD54" s="68"/>
    </row>
    <row r="55" spans="1:30" ht="14.25" customHeight="1">
      <c r="A55" s="120"/>
      <c r="B55" s="79" t="s">
        <v>97</v>
      </c>
      <c r="C55" s="124">
        <f>SUM(C50:C53)</f>
        <v>10879</v>
      </c>
      <c r="D55" s="122"/>
      <c r="E55" s="124">
        <f>SUM(E50:E53)</f>
        <v>3292</v>
      </c>
      <c r="F55" s="124">
        <f>SUM(F50:F53)</f>
        <v>25142.6971556</v>
      </c>
      <c r="G55" s="124">
        <f>SUM(G50:G54)</f>
        <v>20937</v>
      </c>
      <c r="H55" s="125"/>
      <c r="I55" s="126"/>
      <c r="J55" s="126"/>
      <c r="K55" s="126"/>
      <c r="L55" s="126"/>
      <c r="M55" s="126"/>
      <c r="N55" s="126"/>
      <c r="O55" s="126"/>
      <c r="P55" s="126">
        <f>+P50+P52</f>
        <v>8328</v>
      </c>
      <c r="Q55" s="126">
        <f>+Q50+Q52</f>
        <v>4806</v>
      </c>
      <c r="R55" s="126">
        <f>+R50+R52</f>
        <v>9524.1</v>
      </c>
      <c r="S55" s="68">
        <v>7452</v>
      </c>
      <c r="T55" s="68"/>
      <c r="U55" s="68"/>
      <c r="V55" s="68"/>
      <c r="W55" s="68"/>
      <c r="X55" s="68"/>
      <c r="Y55" s="68"/>
      <c r="Z55" s="68"/>
      <c r="AA55" s="68"/>
      <c r="AB55" s="68"/>
      <c r="AC55" s="68"/>
      <c r="AD55" s="68"/>
    </row>
    <row r="56" spans="1:30" ht="7.5" customHeight="1" hidden="1">
      <c r="A56" s="120"/>
      <c r="B56" s="79"/>
      <c r="C56" s="121"/>
      <c r="D56" s="122"/>
      <c r="E56" s="123">
        <f aca="true" t="shared" si="0" ref="E56:E64">+M56</f>
        <v>0</v>
      </c>
      <c r="F56" s="121"/>
      <c r="G56" s="124">
        <f aca="true" t="shared" si="1" ref="G56:G64">+N56+O56+M56</f>
        <v>0</v>
      </c>
      <c r="H56" s="128"/>
      <c r="I56" s="122"/>
      <c r="J56" s="122"/>
      <c r="K56" s="122"/>
      <c r="L56" s="122"/>
      <c r="M56" s="122"/>
      <c r="N56" s="122"/>
      <c r="O56" s="122"/>
      <c r="P56" s="122"/>
      <c r="Q56" s="122"/>
      <c r="R56" s="122"/>
      <c r="S56" s="68"/>
      <c r="T56" s="68"/>
      <c r="U56" s="68"/>
      <c r="V56" s="68"/>
      <c r="W56" s="68"/>
      <c r="X56" s="68"/>
      <c r="Y56" s="68"/>
      <c r="Z56" s="68"/>
      <c r="AA56" s="68"/>
      <c r="AB56" s="68"/>
      <c r="AC56" s="68"/>
      <c r="AD56" s="68"/>
    </row>
    <row r="57" spans="1:30" ht="12.75" hidden="1">
      <c r="A57" s="120" t="s">
        <v>98</v>
      </c>
      <c r="B57" s="79" t="s">
        <v>99</v>
      </c>
      <c r="C57" s="121"/>
      <c r="D57" s="122"/>
      <c r="E57" s="123">
        <f t="shared" si="0"/>
        <v>0</v>
      </c>
      <c r="F57" s="121">
        <v>0</v>
      </c>
      <c r="G57" s="124">
        <f t="shared" si="1"/>
        <v>0</v>
      </c>
      <c r="H57" s="128"/>
      <c r="I57" s="122"/>
      <c r="J57" s="122"/>
      <c r="K57" s="122"/>
      <c r="L57" s="122"/>
      <c r="M57" s="122"/>
      <c r="N57" s="122"/>
      <c r="O57" s="122"/>
      <c r="P57" s="122">
        <v>0</v>
      </c>
      <c r="Q57" s="122">
        <v>0</v>
      </c>
      <c r="R57" s="122">
        <v>0</v>
      </c>
      <c r="S57" s="68"/>
      <c r="T57" s="68"/>
      <c r="U57" s="68"/>
      <c r="V57" s="68"/>
      <c r="W57" s="68"/>
      <c r="X57" s="68"/>
      <c r="Y57" s="68"/>
      <c r="Z57" s="68"/>
      <c r="AA57" s="68"/>
      <c r="AB57" s="68"/>
      <c r="AC57" s="68"/>
      <c r="AD57" s="68"/>
    </row>
    <row r="58" spans="1:30" ht="12.75" hidden="1">
      <c r="A58" s="120"/>
      <c r="B58" s="79" t="s">
        <v>94</v>
      </c>
      <c r="C58" s="121"/>
      <c r="D58" s="122"/>
      <c r="E58" s="123">
        <f t="shared" si="0"/>
        <v>0</v>
      </c>
      <c r="F58" s="121">
        <v>0</v>
      </c>
      <c r="G58" s="124">
        <f t="shared" si="1"/>
        <v>0</v>
      </c>
      <c r="H58" s="128"/>
      <c r="I58" s="122"/>
      <c r="J58" s="122"/>
      <c r="K58" s="122"/>
      <c r="L58" s="122"/>
      <c r="M58" s="122"/>
      <c r="N58" s="122"/>
      <c r="O58" s="122"/>
      <c r="P58" s="122">
        <v>0</v>
      </c>
      <c r="Q58" s="122">
        <v>0</v>
      </c>
      <c r="R58" s="122">
        <v>0</v>
      </c>
      <c r="S58" s="68"/>
      <c r="T58" s="68"/>
      <c r="U58" s="68"/>
      <c r="V58" s="68"/>
      <c r="W58" s="68"/>
      <c r="X58" s="68"/>
      <c r="Y58" s="68"/>
      <c r="Z58" s="68"/>
      <c r="AA58" s="68"/>
      <c r="AB58" s="68"/>
      <c r="AC58" s="68"/>
      <c r="AD58" s="68"/>
    </row>
    <row r="59" spans="1:30" ht="12.75" hidden="1">
      <c r="A59" s="120"/>
      <c r="B59" s="79" t="s">
        <v>100</v>
      </c>
      <c r="C59" s="121"/>
      <c r="D59" s="122"/>
      <c r="E59" s="123">
        <f t="shared" si="0"/>
        <v>0</v>
      </c>
      <c r="F59" s="121">
        <v>0</v>
      </c>
      <c r="G59" s="124">
        <f t="shared" si="1"/>
        <v>0</v>
      </c>
      <c r="H59" s="128"/>
      <c r="I59" s="122"/>
      <c r="J59" s="122"/>
      <c r="K59" s="122"/>
      <c r="L59" s="122"/>
      <c r="M59" s="122"/>
      <c r="N59" s="122"/>
      <c r="O59" s="122"/>
      <c r="P59" s="122">
        <v>0</v>
      </c>
      <c r="Q59" s="122">
        <v>0</v>
      </c>
      <c r="R59" s="122">
        <v>0</v>
      </c>
      <c r="S59" s="68"/>
      <c r="T59" s="68"/>
      <c r="U59" s="68"/>
      <c r="V59" s="68"/>
      <c r="W59" s="68"/>
      <c r="X59" s="68"/>
      <c r="Y59" s="68"/>
      <c r="Z59" s="68"/>
      <c r="AA59" s="68"/>
      <c r="AB59" s="68"/>
      <c r="AC59" s="68"/>
      <c r="AD59" s="68"/>
    </row>
    <row r="60" spans="1:30" ht="12.75" hidden="1">
      <c r="A60" s="120"/>
      <c r="B60" s="79" t="s">
        <v>101</v>
      </c>
      <c r="C60" s="121"/>
      <c r="D60" s="122"/>
      <c r="E60" s="123">
        <f t="shared" si="0"/>
        <v>0</v>
      </c>
      <c r="F60" s="121"/>
      <c r="G60" s="124">
        <f t="shared" si="1"/>
        <v>0</v>
      </c>
      <c r="H60" s="128"/>
      <c r="I60" s="122"/>
      <c r="J60" s="122"/>
      <c r="K60" s="122"/>
      <c r="L60" s="122"/>
      <c r="M60" s="122"/>
      <c r="N60" s="122"/>
      <c r="O60" s="122"/>
      <c r="P60" s="122"/>
      <c r="Q60" s="122"/>
      <c r="R60" s="122"/>
      <c r="S60" s="68"/>
      <c r="T60" s="68"/>
      <c r="U60" s="68"/>
      <c r="V60" s="68"/>
      <c r="W60" s="68"/>
      <c r="X60" s="68"/>
      <c r="Y60" s="68"/>
      <c r="Z60" s="68"/>
      <c r="AA60" s="68"/>
      <c r="AB60" s="68"/>
      <c r="AC60" s="68"/>
      <c r="AD60" s="68"/>
    </row>
    <row r="61" spans="1:30" ht="15" customHeight="1" hidden="1">
      <c r="A61" s="120" t="s">
        <v>98</v>
      </c>
      <c r="B61" s="79" t="s">
        <v>102</v>
      </c>
      <c r="C61" s="121"/>
      <c r="D61" s="122"/>
      <c r="E61" s="123">
        <f t="shared" si="0"/>
        <v>0</v>
      </c>
      <c r="F61" s="121">
        <v>0</v>
      </c>
      <c r="G61" s="124">
        <f t="shared" si="1"/>
        <v>0</v>
      </c>
      <c r="H61" s="128"/>
      <c r="I61" s="122"/>
      <c r="J61" s="122"/>
      <c r="K61" s="122"/>
      <c r="L61" s="122"/>
      <c r="M61" s="122"/>
      <c r="N61" s="122"/>
      <c r="O61" s="122"/>
      <c r="P61" s="122"/>
      <c r="Q61" s="122"/>
      <c r="R61" s="122"/>
      <c r="S61" s="68"/>
      <c r="T61" s="68"/>
      <c r="U61" s="68"/>
      <c r="V61" s="68"/>
      <c r="W61" s="68"/>
      <c r="X61" s="68"/>
      <c r="Y61" s="68"/>
      <c r="Z61" s="68"/>
      <c r="AA61" s="68"/>
      <c r="AB61" s="68"/>
      <c r="AC61" s="68"/>
      <c r="AD61" s="68"/>
    </row>
    <row r="62" spans="1:30" ht="8.25" customHeight="1" hidden="1">
      <c r="A62" s="120"/>
      <c r="B62" s="79"/>
      <c r="C62" s="121"/>
      <c r="D62" s="122"/>
      <c r="E62" s="123">
        <f t="shared" si="0"/>
        <v>0</v>
      </c>
      <c r="F62" s="121"/>
      <c r="G62" s="124">
        <f t="shared" si="1"/>
        <v>0</v>
      </c>
      <c r="H62" s="128"/>
      <c r="I62" s="122"/>
      <c r="J62" s="122"/>
      <c r="K62" s="122"/>
      <c r="L62" s="122"/>
      <c r="M62" s="122"/>
      <c r="N62" s="122"/>
      <c r="O62" s="122"/>
      <c r="P62" s="122"/>
      <c r="Q62" s="122"/>
      <c r="R62" s="122"/>
      <c r="S62" s="68"/>
      <c r="T62" s="68"/>
      <c r="U62" s="68"/>
      <c r="V62" s="68"/>
      <c r="W62" s="68"/>
      <c r="X62" s="68"/>
      <c r="Y62" s="68"/>
      <c r="Z62" s="68"/>
      <c r="AA62" s="68"/>
      <c r="AB62" s="68"/>
      <c r="AC62" s="68"/>
      <c r="AD62" s="68"/>
    </row>
    <row r="63" spans="1:30" ht="12.75" hidden="1">
      <c r="A63" s="120" t="s">
        <v>103</v>
      </c>
      <c r="B63" s="79" t="s">
        <v>104</v>
      </c>
      <c r="C63" s="121"/>
      <c r="D63" s="122"/>
      <c r="E63" s="123">
        <f t="shared" si="0"/>
        <v>0</v>
      </c>
      <c r="F63" s="121"/>
      <c r="G63" s="124">
        <f t="shared" si="1"/>
        <v>0</v>
      </c>
      <c r="H63" s="128"/>
      <c r="I63" s="122"/>
      <c r="J63" s="122"/>
      <c r="K63" s="122"/>
      <c r="L63" s="122"/>
      <c r="M63" s="122"/>
      <c r="N63" s="122"/>
      <c r="O63" s="122"/>
      <c r="P63" s="122"/>
      <c r="Q63" s="122"/>
      <c r="R63" s="122"/>
      <c r="S63" s="68"/>
      <c r="T63" s="68"/>
      <c r="U63" s="68"/>
      <c r="V63" s="68"/>
      <c r="W63" s="68"/>
      <c r="X63" s="68"/>
      <c r="Y63" s="68"/>
      <c r="Z63" s="68"/>
      <c r="AA63" s="68"/>
      <c r="AB63" s="68"/>
      <c r="AC63" s="68"/>
      <c r="AD63" s="68"/>
    </row>
    <row r="64" spans="1:30" ht="1.5" customHeight="1" hidden="1">
      <c r="A64" s="120"/>
      <c r="B64" s="79" t="s">
        <v>105</v>
      </c>
      <c r="C64" s="121"/>
      <c r="D64" s="122"/>
      <c r="E64" s="123">
        <f t="shared" si="0"/>
        <v>0</v>
      </c>
      <c r="F64" s="124">
        <f>+F55+F61</f>
        <v>25142.6971556</v>
      </c>
      <c r="G64" s="124">
        <f t="shared" si="1"/>
        <v>0</v>
      </c>
      <c r="H64" s="125"/>
      <c r="I64" s="126"/>
      <c r="J64" s="126"/>
      <c r="K64" s="126"/>
      <c r="L64" s="126"/>
      <c r="M64" s="126"/>
      <c r="N64" s="126"/>
      <c r="O64" s="126"/>
      <c r="P64" s="126">
        <f>+P55</f>
        <v>8328</v>
      </c>
      <c r="Q64" s="126">
        <f>+Q55</f>
        <v>4806</v>
      </c>
      <c r="R64" s="126">
        <f>+R55</f>
        <v>9524.1</v>
      </c>
      <c r="S64" s="68">
        <v>7452</v>
      </c>
      <c r="T64" s="68"/>
      <c r="U64" s="68"/>
      <c r="V64" s="68"/>
      <c r="W64" s="68"/>
      <c r="X64" s="68"/>
      <c r="Y64" s="68"/>
      <c r="Z64" s="68"/>
      <c r="AA64" s="68"/>
      <c r="AB64" s="68"/>
      <c r="AC64" s="68"/>
      <c r="AD64" s="68"/>
    </row>
    <row r="65" spans="1:30" ht="12.75" customHeight="1">
      <c r="A65" s="78"/>
      <c r="B65" s="79"/>
      <c r="C65" s="119"/>
      <c r="D65" s="79"/>
      <c r="E65" s="123"/>
      <c r="F65" s="121"/>
      <c r="G65" s="124"/>
      <c r="H65" s="62"/>
      <c r="I65" s="58"/>
      <c r="P65" s="122"/>
      <c r="Q65" s="122"/>
      <c r="R65" s="122"/>
      <c r="S65" s="68"/>
      <c r="T65" s="68"/>
      <c r="U65" s="68"/>
      <c r="V65" s="68"/>
      <c r="W65" s="68"/>
      <c r="X65" s="68"/>
      <c r="Y65" s="68"/>
      <c r="Z65" s="68"/>
      <c r="AA65" s="68"/>
      <c r="AB65" s="68"/>
      <c r="AC65" s="68"/>
      <c r="AD65" s="68"/>
    </row>
    <row r="66" spans="1:21" ht="12.75">
      <c r="A66" s="78" t="s">
        <v>106</v>
      </c>
      <c r="B66" s="79" t="s">
        <v>107</v>
      </c>
      <c r="C66" s="119"/>
      <c r="D66" s="79"/>
      <c r="E66" s="123"/>
      <c r="F66" s="119"/>
      <c r="G66" s="124"/>
      <c r="H66" s="128"/>
      <c r="I66" s="122"/>
      <c r="J66" s="127"/>
      <c r="K66" s="127"/>
      <c r="L66" s="127"/>
      <c r="M66" s="127"/>
      <c r="N66" s="127"/>
      <c r="O66" s="127"/>
      <c r="P66" s="79"/>
      <c r="Q66" s="79"/>
      <c r="R66" s="79"/>
      <c r="S66" s="68"/>
      <c r="T66" s="68"/>
      <c r="U66" s="68"/>
    </row>
    <row r="67" spans="1:21" ht="12.75">
      <c r="A67" s="78"/>
      <c r="B67" s="79" t="s">
        <v>108</v>
      </c>
      <c r="C67" s="119"/>
      <c r="D67" s="79"/>
      <c r="E67" s="123"/>
      <c r="F67" s="119"/>
      <c r="G67" s="124"/>
      <c r="H67" s="128"/>
      <c r="I67" s="122"/>
      <c r="J67" s="127"/>
      <c r="K67" s="127"/>
      <c r="L67" s="127"/>
      <c r="M67" s="127"/>
      <c r="N67" s="127"/>
      <c r="O67" s="127"/>
      <c r="P67" s="79"/>
      <c r="Q67" s="79"/>
      <c r="R67" s="79"/>
      <c r="S67" s="68"/>
      <c r="T67" s="68"/>
      <c r="U67" s="68"/>
    </row>
    <row r="68" spans="1:21" ht="8.25" customHeight="1">
      <c r="A68" s="78"/>
      <c r="B68" s="79"/>
      <c r="C68" s="119"/>
      <c r="D68" s="79"/>
      <c r="E68" s="123"/>
      <c r="F68" s="119"/>
      <c r="G68" s="124"/>
      <c r="H68" s="128"/>
      <c r="I68" s="122"/>
      <c r="J68" s="127"/>
      <c r="K68" s="127"/>
      <c r="L68" s="127"/>
      <c r="M68" s="127"/>
      <c r="N68" s="127"/>
      <c r="O68" s="127"/>
      <c r="P68" s="79"/>
      <c r="Q68" s="79"/>
      <c r="R68" s="79"/>
      <c r="S68" s="68"/>
      <c r="T68" s="68"/>
      <c r="U68" s="68"/>
    </row>
    <row r="69" spans="1:21" ht="12.75" customHeight="1">
      <c r="A69" s="78"/>
      <c r="B69" s="79" t="s">
        <v>109</v>
      </c>
      <c r="C69" s="119"/>
      <c r="D69" s="79"/>
      <c r="E69" s="123"/>
      <c r="F69" s="119"/>
      <c r="G69" s="124"/>
      <c r="H69" s="128"/>
      <c r="I69" s="122"/>
      <c r="J69" s="127"/>
      <c r="K69" s="127"/>
      <c r="L69" s="127"/>
      <c r="M69" s="127"/>
      <c r="N69" s="127"/>
      <c r="O69" s="127"/>
      <c r="P69" s="79"/>
      <c r="Q69" s="79"/>
      <c r="R69" s="79"/>
      <c r="S69" s="68"/>
      <c r="T69" s="68"/>
      <c r="U69" s="68"/>
    </row>
    <row r="70" spans="1:21" ht="12.75">
      <c r="A70" s="78"/>
      <c r="B70" s="132" t="s">
        <v>110</v>
      </c>
      <c r="C70" s="133">
        <f>'[1]Notes'!I179</f>
        <v>10.42048496508405</v>
      </c>
      <c r="D70" s="129"/>
      <c r="E70" s="134">
        <v>3.17</v>
      </c>
      <c r="F70" s="133">
        <f>'[1]Notes'!J179</f>
        <v>24.083396162812004</v>
      </c>
      <c r="G70" s="135">
        <v>20.17</v>
      </c>
      <c r="H70" s="136"/>
      <c r="I70" s="137"/>
      <c r="J70" s="138"/>
      <c r="K70" s="138"/>
      <c r="L70" s="138"/>
      <c r="M70" s="138"/>
      <c r="N70" s="138"/>
      <c r="O70" s="138"/>
      <c r="P70" s="129">
        <f>+P64/102896*100</f>
        <v>8.093609081013838</v>
      </c>
      <c r="Q70" s="129">
        <f>+Q64/102620.357*100</f>
        <v>4.6832813103544355</v>
      </c>
      <c r="R70" s="139">
        <f>+R64/102144.404*100</f>
        <v>9.324152500806605</v>
      </c>
      <c r="S70" s="68">
        <v>11.1</v>
      </c>
      <c r="T70" s="68"/>
      <c r="U70" s="68"/>
    </row>
    <row r="71" spans="1:21" ht="8.25" customHeight="1">
      <c r="A71" s="78"/>
      <c r="B71" s="79" t="s">
        <v>74</v>
      </c>
      <c r="C71" s="140"/>
      <c r="D71" s="129"/>
      <c r="E71" s="123"/>
      <c r="F71" s="140"/>
      <c r="G71" s="124"/>
      <c r="H71" s="62"/>
      <c r="I71" s="58"/>
      <c r="P71" s="129"/>
      <c r="Q71" s="129"/>
      <c r="R71" s="141"/>
      <c r="S71" s="68"/>
      <c r="T71" s="68"/>
      <c r="U71" s="68"/>
    </row>
    <row r="72" spans="1:21" ht="12.75" customHeight="1">
      <c r="A72" s="78"/>
      <c r="B72" s="79" t="s">
        <v>111</v>
      </c>
      <c r="C72" s="140"/>
      <c r="D72" s="129"/>
      <c r="E72" s="123"/>
      <c r="F72" s="140"/>
      <c r="G72" s="124"/>
      <c r="H72" s="62"/>
      <c r="I72" s="58"/>
      <c r="P72" s="129"/>
      <c r="Q72" s="129"/>
      <c r="R72" s="141"/>
      <c r="S72" s="68"/>
      <c r="T72" s="68"/>
      <c r="U72" s="68"/>
    </row>
    <row r="73" spans="1:21" ht="12.75">
      <c r="A73" s="78"/>
      <c r="B73" s="132" t="s">
        <v>112</v>
      </c>
      <c r="C73" s="133">
        <f>'[1]Notes'!I191</f>
        <v>10.352917916865023</v>
      </c>
      <c r="D73" s="129"/>
      <c r="E73" s="142" t="s">
        <v>113</v>
      </c>
      <c r="F73" s="133">
        <f>'[1]Notes'!J191</f>
        <v>23.92723798061002</v>
      </c>
      <c r="G73" s="143" t="s">
        <v>114</v>
      </c>
      <c r="H73" s="128"/>
      <c r="I73" s="144"/>
      <c r="J73" s="127"/>
      <c r="K73" s="127"/>
      <c r="L73" s="127"/>
      <c r="M73" s="127"/>
      <c r="N73" s="127"/>
      <c r="O73" s="127"/>
      <c r="P73" s="129">
        <f>+P64/104253*100</f>
        <v>7.988259330666743</v>
      </c>
      <c r="Q73" s="129">
        <f>+Q64/103977.001*100</f>
        <v>4.6221760137128785</v>
      </c>
      <c r="R73" s="139">
        <f>+R64/103794.018*100</f>
        <v>9.17596233725146</v>
      </c>
      <c r="S73" s="68">
        <v>10.9</v>
      </c>
      <c r="T73" s="68"/>
      <c r="U73" s="68"/>
    </row>
    <row r="74" spans="1:21" ht="12.75">
      <c r="A74" s="78"/>
      <c r="B74" s="79" t="s">
        <v>74</v>
      </c>
      <c r="C74" s="133"/>
      <c r="D74" s="129"/>
      <c r="E74" s="134"/>
      <c r="F74" s="133"/>
      <c r="G74" s="145"/>
      <c r="H74" s="128"/>
      <c r="I74" s="122"/>
      <c r="J74" s="127"/>
      <c r="K74" s="127"/>
      <c r="L74" s="127"/>
      <c r="M74" s="127"/>
      <c r="N74" s="127"/>
      <c r="O74" s="127"/>
      <c r="P74" s="129"/>
      <c r="Q74" s="129"/>
      <c r="R74" s="139"/>
      <c r="S74" s="68"/>
      <c r="T74" s="68"/>
      <c r="U74" s="68"/>
    </row>
    <row r="75" spans="1:21" ht="9.75" customHeight="1">
      <c r="A75" s="48"/>
      <c r="B75" s="146" t="s">
        <v>74</v>
      </c>
      <c r="C75" s="147"/>
      <c r="D75" s="146"/>
      <c r="E75" s="147"/>
      <c r="F75" s="148"/>
      <c r="G75" s="149"/>
      <c r="H75" s="128"/>
      <c r="I75" s="122"/>
      <c r="J75" s="127"/>
      <c r="K75" s="127"/>
      <c r="L75" s="127"/>
      <c r="M75" s="127"/>
      <c r="N75" s="127"/>
      <c r="O75" s="127"/>
      <c r="P75" s="127"/>
      <c r="Q75" s="150"/>
      <c r="R75" s="68"/>
      <c r="S75" s="68"/>
      <c r="T75" s="68"/>
      <c r="U75" s="68"/>
    </row>
    <row r="76" spans="1:15" ht="12.75">
      <c r="A76" s="151"/>
      <c r="B76" s="152"/>
      <c r="C76" s="152"/>
      <c r="D76" s="152"/>
      <c r="E76" s="153"/>
      <c r="F76" s="153"/>
      <c r="G76" s="154"/>
      <c r="H76" s="80"/>
      <c r="I76" s="79"/>
      <c r="J76" s="68"/>
      <c r="K76" s="68"/>
      <c r="L76" s="68"/>
      <c r="M76" s="68"/>
      <c r="N76" s="68"/>
      <c r="O76" s="68"/>
    </row>
    <row r="77" spans="1:21" ht="37.5" customHeight="1">
      <c r="A77" s="155" t="s">
        <v>115</v>
      </c>
      <c r="B77" s="344" t="s">
        <v>116</v>
      </c>
      <c r="C77" s="344"/>
      <c r="D77" s="344"/>
      <c r="E77" s="344"/>
      <c r="F77" s="344"/>
      <c r="G77" s="345"/>
      <c r="H77" s="128"/>
      <c r="I77" s="122"/>
      <c r="J77" s="127"/>
      <c r="K77" s="127"/>
      <c r="L77" s="127"/>
      <c r="M77" s="127"/>
      <c r="N77" s="127"/>
      <c r="O77" s="127"/>
      <c r="P77" s="127"/>
      <c r="Q77" s="68"/>
      <c r="R77" s="68"/>
      <c r="S77" s="68"/>
      <c r="T77" s="68"/>
      <c r="U77" s="68"/>
    </row>
    <row r="78" spans="1:22" ht="13.5" thickBot="1">
      <c r="A78" s="156"/>
      <c r="B78" s="157"/>
      <c r="C78" s="157"/>
      <c r="D78" s="157"/>
      <c r="E78" s="157"/>
      <c r="F78" s="157"/>
      <c r="G78" s="157"/>
      <c r="H78" s="158"/>
      <c r="I78" s="122"/>
      <c r="J78" s="127"/>
      <c r="K78" s="127"/>
      <c r="L78" s="127"/>
      <c r="M78" s="127"/>
      <c r="N78" s="127"/>
      <c r="O78" s="127"/>
      <c r="P78" s="127"/>
      <c r="Q78" s="127"/>
      <c r="R78" s="68"/>
      <c r="S78" s="68"/>
      <c r="T78" s="68"/>
      <c r="U78" s="68"/>
      <c r="V78" s="68"/>
    </row>
    <row r="79" spans="1:22" ht="12.75">
      <c r="A79" s="68"/>
      <c r="B79" s="68"/>
      <c r="C79" s="68"/>
      <c r="D79" s="68"/>
      <c r="E79" s="68"/>
      <c r="F79" s="68"/>
      <c r="G79" s="68"/>
      <c r="H79" s="127"/>
      <c r="I79" s="127"/>
      <c r="J79" s="127"/>
      <c r="K79" s="127"/>
      <c r="L79" s="127"/>
      <c r="M79" s="127"/>
      <c r="N79" s="127"/>
      <c r="O79" s="127"/>
      <c r="P79" s="127"/>
      <c r="Q79" s="127"/>
      <c r="R79" s="68"/>
      <c r="S79" s="68"/>
      <c r="T79" s="68"/>
      <c r="U79" s="68"/>
      <c r="V79" s="68"/>
    </row>
    <row r="80" spans="1:22" ht="12.75">
      <c r="A80" s="68"/>
      <c r="B80" s="68"/>
      <c r="C80" s="68"/>
      <c r="D80" s="68"/>
      <c r="E80" s="68"/>
      <c r="F80" s="68"/>
      <c r="G80" s="68"/>
      <c r="H80" s="127"/>
      <c r="I80" s="127"/>
      <c r="J80" s="127"/>
      <c r="K80" s="127"/>
      <c r="L80" s="127"/>
      <c r="M80" s="127"/>
      <c r="N80" s="127"/>
      <c r="O80" s="127"/>
      <c r="P80" s="127"/>
      <c r="Q80" s="127"/>
      <c r="R80" s="68"/>
      <c r="S80" s="68"/>
      <c r="T80" s="68"/>
      <c r="U80" s="68"/>
      <c r="V80" s="68"/>
    </row>
    <row r="81" spans="1:22" ht="12.75">
      <c r="A81" s="68"/>
      <c r="B81" s="68"/>
      <c r="C81" s="68"/>
      <c r="D81" s="68"/>
      <c r="E81" s="68"/>
      <c r="F81" s="68"/>
      <c r="G81" s="68"/>
      <c r="H81" s="127"/>
      <c r="I81" s="127"/>
      <c r="J81" s="127"/>
      <c r="K81" s="127"/>
      <c r="L81" s="127"/>
      <c r="M81" s="127"/>
      <c r="N81" s="127"/>
      <c r="O81" s="127"/>
      <c r="P81" s="127"/>
      <c r="Q81" s="127"/>
      <c r="R81" s="68"/>
      <c r="S81" s="68"/>
      <c r="T81" s="68"/>
      <c r="U81" s="68"/>
      <c r="V81" s="68"/>
    </row>
    <row r="82" spans="1:22" ht="12.75">
      <c r="A82" s="68"/>
      <c r="B82" s="68"/>
      <c r="C82" s="68"/>
      <c r="D82" s="68"/>
      <c r="E82" s="68"/>
      <c r="F82" s="68"/>
      <c r="G82" s="68"/>
      <c r="H82" s="127"/>
      <c r="I82" s="127"/>
      <c r="J82" s="127"/>
      <c r="K82" s="127"/>
      <c r="L82" s="127"/>
      <c r="M82" s="127"/>
      <c r="N82" s="127"/>
      <c r="O82" s="127"/>
      <c r="P82" s="127"/>
      <c r="Q82" s="127"/>
      <c r="R82" s="68"/>
      <c r="S82" s="68"/>
      <c r="T82" s="68"/>
      <c r="U82" s="68"/>
      <c r="V82" s="68"/>
    </row>
    <row r="83" spans="1:22" ht="12.75">
      <c r="A83" s="68"/>
      <c r="B83" s="68"/>
      <c r="C83" s="68"/>
      <c r="D83" s="68"/>
      <c r="E83" s="68"/>
      <c r="F83" s="68"/>
      <c r="G83" s="68"/>
      <c r="H83" s="127"/>
      <c r="I83" s="127"/>
      <c r="J83" s="127"/>
      <c r="K83" s="127"/>
      <c r="L83" s="127"/>
      <c r="M83" s="127"/>
      <c r="N83" s="127"/>
      <c r="O83" s="127"/>
      <c r="P83" s="127"/>
      <c r="Q83" s="127"/>
      <c r="R83" s="68"/>
      <c r="S83" s="68"/>
      <c r="T83" s="68"/>
      <c r="U83" s="68"/>
      <c r="V83" s="68"/>
    </row>
    <row r="84" spans="1:22" ht="12.75">
      <c r="A84" s="68"/>
      <c r="B84" s="68"/>
      <c r="C84" s="68"/>
      <c r="D84" s="68"/>
      <c r="E84" s="68"/>
      <c r="F84" s="68"/>
      <c r="G84" s="68"/>
      <c r="H84" s="127"/>
      <c r="I84" s="127"/>
      <c r="J84" s="127"/>
      <c r="K84" s="127"/>
      <c r="L84" s="127"/>
      <c r="M84" s="127"/>
      <c r="N84" s="127"/>
      <c r="O84" s="127"/>
      <c r="P84" s="127"/>
      <c r="Q84" s="127"/>
      <c r="R84" s="68"/>
      <c r="S84" s="68"/>
      <c r="T84" s="68"/>
      <c r="U84" s="68"/>
      <c r="V84" s="68"/>
    </row>
    <row r="85" spans="1:22" ht="12.75">
      <c r="A85" s="68"/>
      <c r="B85" s="68"/>
      <c r="C85" s="68"/>
      <c r="D85" s="68"/>
      <c r="E85" s="68"/>
      <c r="F85" s="68"/>
      <c r="G85" s="68"/>
      <c r="H85" s="127"/>
      <c r="I85" s="127"/>
      <c r="J85" s="127"/>
      <c r="K85" s="127"/>
      <c r="L85" s="127"/>
      <c r="M85" s="127"/>
      <c r="N85" s="127"/>
      <c r="O85" s="127"/>
      <c r="P85" s="127"/>
      <c r="Q85" s="127"/>
      <c r="R85" s="68"/>
      <c r="S85" s="68"/>
      <c r="T85" s="68"/>
      <c r="U85" s="68"/>
      <c r="V85" s="68"/>
    </row>
    <row r="86" spans="1:22" ht="12.75">
      <c r="A86" s="68"/>
      <c r="B86" s="68"/>
      <c r="C86" s="68"/>
      <c r="D86" s="68"/>
      <c r="E86" s="68"/>
      <c r="F86" s="68"/>
      <c r="G86" s="68"/>
      <c r="H86" s="68"/>
      <c r="I86" s="68"/>
      <c r="J86" s="68"/>
      <c r="K86" s="68"/>
      <c r="L86" s="68"/>
      <c r="M86" s="68"/>
      <c r="N86" s="68"/>
      <c r="O86" s="68"/>
      <c r="P86" s="68"/>
      <c r="Q86" s="68"/>
      <c r="R86" s="68"/>
      <c r="S86" s="68"/>
      <c r="T86" s="68"/>
      <c r="U86" s="68"/>
      <c r="V86" s="68"/>
    </row>
    <row r="87" spans="1:22" ht="12.75">
      <c r="A87" s="68"/>
      <c r="B87" s="68"/>
      <c r="C87" s="68"/>
      <c r="D87" s="68"/>
      <c r="E87" s="68"/>
      <c r="F87" s="68"/>
      <c r="G87" s="68"/>
      <c r="H87" s="68"/>
      <c r="I87" s="68"/>
      <c r="J87" s="68"/>
      <c r="K87" s="68"/>
      <c r="L87" s="68"/>
      <c r="M87" s="68"/>
      <c r="N87" s="68"/>
      <c r="O87" s="68"/>
      <c r="P87" s="68"/>
      <c r="Q87" s="68"/>
      <c r="R87" s="68"/>
      <c r="S87" s="68"/>
      <c r="T87" s="68"/>
      <c r="U87" s="68"/>
      <c r="V87" s="68"/>
    </row>
    <row r="88" spans="1:22" ht="12.75">
      <c r="A88" s="68"/>
      <c r="B88" s="68"/>
      <c r="C88" s="68"/>
      <c r="D88" s="68"/>
      <c r="E88" s="68"/>
      <c r="F88" s="68"/>
      <c r="G88" s="68"/>
      <c r="H88" s="68"/>
      <c r="I88" s="68"/>
      <c r="J88" s="68"/>
      <c r="K88" s="68"/>
      <c r="L88" s="68"/>
      <c r="M88" s="68"/>
      <c r="N88" s="68"/>
      <c r="O88" s="68"/>
      <c r="P88" s="68"/>
      <c r="Q88" s="68"/>
      <c r="R88" s="68"/>
      <c r="S88" s="68"/>
      <c r="T88" s="68"/>
      <c r="U88" s="68"/>
      <c r="V88" s="68"/>
    </row>
    <row r="89" spans="1:22" ht="12.75">
      <c r="A89" s="68"/>
      <c r="B89" s="68"/>
      <c r="C89" s="68"/>
      <c r="D89" s="68"/>
      <c r="E89" s="68"/>
      <c r="F89" s="68"/>
      <c r="G89" s="68"/>
      <c r="H89" s="68"/>
      <c r="I89" s="68"/>
      <c r="J89" s="68"/>
      <c r="K89" s="68"/>
      <c r="L89" s="68"/>
      <c r="M89" s="68"/>
      <c r="N89" s="68"/>
      <c r="O89" s="68"/>
      <c r="P89" s="68"/>
      <c r="Q89" s="68"/>
      <c r="R89" s="68"/>
      <c r="S89" s="68"/>
      <c r="T89" s="68"/>
      <c r="U89" s="68"/>
      <c r="V89" s="68"/>
    </row>
    <row r="90" spans="1:22" ht="12.75">
      <c r="A90" s="68"/>
      <c r="B90" s="68"/>
      <c r="C90" s="68"/>
      <c r="D90" s="68"/>
      <c r="E90" s="68"/>
      <c r="F90" s="68"/>
      <c r="G90" s="68"/>
      <c r="H90" s="68"/>
      <c r="I90" s="68"/>
      <c r="J90" s="68"/>
      <c r="K90" s="68"/>
      <c r="L90" s="68"/>
      <c r="M90" s="68"/>
      <c r="N90" s="68"/>
      <c r="O90" s="68"/>
      <c r="P90" s="68"/>
      <c r="Q90" s="68"/>
      <c r="R90" s="68"/>
      <c r="S90" s="68"/>
      <c r="T90" s="68"/>
      <c r="U90" s="68"/>
      <c r="V90" s="68"/>
    </row>
    <row r="91" spans="1:22" ht="12.75">
      <c r="A91" s="68"/>
      <c r="B91" s="68"/>
      <c r="C91" s="68"/>
      <c r="D91" s="68"/>
      <c r="E91" s="68"/>
      <c r="F91" s="68"/>
      <c r="G91" s="68"/>
      <c r="H91" s="68"/>
      <c r="I91" s="68"/>
      <c r="J91" s="68"/>
      <c r="K91" s="68"/>
      <c r="L91" s="68"/>
      <c r="M91" s="68"/>
      <c r="N91" s="68"/>
      <c r="O91" s="68"/>
      <c r="P91" s="68"/>
      <c r="Q91" s="68"/>
      <c r="R91" s="68"/>
      <c r="S91" s="68"/>
      <c r="T91" s="68"/>
      <c r="U91" s="68"/>
      <c r="V91" s="68"/>
    </row>
    <row r="92" spans="1:22" ht="12.75">
      <c r="A92" s="68"/>
      <c r="B92" s="68"/>
      <c r="C92" s="68"/>
      <c r="D92" s="68"/>
      <c r="E92" s="68"/>
      <c r="F92" s="68"/>
      <c r="G92" s="68"/>
      <c r="H92" s="68"/>
      <c r="I92" s="68"/>
      <c r="J92" s="68"/>
      <c r="K92" s="68"/>
      <c r="L92" s="68"/>
      <c r="M92" s="68"/>
      <c r="N92" s="68"/>
      <c r="O92" s="68"/>
      <c r="P92" s="68"/>
      <c r="Q92" s="68"/>
      <c r="R92" s="68"/>
      <c r="S92" s="68"/>
      <c r="T92" s="68"/>
      <c r="U92" s="68"/>
      <c r="V92" s="68"/>
    </row>
    <row r="93" spans="1:22" ht="12.75">
      <c r="A93" s="68"/>
      <c r="B93" s="68"/>
      <c r="C93" s="68"/>
      <c r="D93" s="68"/>
      <c r="E93" s="68"/>
      <c r="F93" s="68"/>
      <c r="G93" s="68"/>
      <c r="H93" s="68"/>
      <c r="I93" s="68"/>
      <c r="J93" s="68"/>
      <c r="K93" s="68"/>
      <c r="L93" s="68"/>
      <c r="M93" s="68"/>
      <c r="N93" s="68"/>
      <c r="O93" s="68"/>
      <c r="P93" s="68"/>
      <c r="Q93" s="68"/>
      <c r="R93" s="68"/>
      <c r="S93" s="68"/>
      <c r="T93" s="68"/>
      <c r="U93" s="68"/>
      <c r="V93" s="68"/>
    </row>
    <row r="94" spans="1:22" ht="12.75">
      <c r="A94" s="68"/>
      <c r="B94" s="68"/>
      <c r="C94" s="68"/>
      <c r="D94" s="68"/>
      <c r="E94" s="68"/>
      <c r="F94" s="68"/>
      <c r="G94" s="68"/>
      <c r="H94" s="68"/>
      <c r="I94" s="68"/>
      <c r="J94" s="68"/>
      <c r="K94" s="68"/>
      <c r="L94" s="68"/>
      <c r="M94" s="68"/>
      <c r="N94" s="68"/>
      <c r="O94" s="68"/>
      <c r="P94" s="68"/>
      <c r="Q94" s="68"/>
      <c r="R94" s="68"/>
      <c r="S94" s="68"/>
      <c r="T94" s="68"/>
      <c r="U94" s="68"/>
      <c r="V94" s="68"/>
    </row>
    <row r="95" spans="1:22" ht="12.75">
      <c r="A95" s="68"/>
      <c r="B95" s="68"/>
      <c r="C95" s="68"/>
      <c r="D95" s="68"/>
      <c r="E95" s="68"/>
      <c r="F95" s="68"/>
      <c r="G95" s="68"/>
      <c r="H95" s="68"/>
      <c r="I95" s="68"/>
      <c r="J95" s="68"/>
      <c r="K95" s="68"/>
      <c r="L95" s="68"/>
      <c r="M95" s="68"/>
      <c r="N95" s="68"/>
      <c r="O95" s="68"/>
      <c r="P95" s="68"/>
      <c r="Q95" s="68"/>
      <c r="R95" s="68"/>
      <c r="S95" s="68"/>
      <c r="T95" s="68"/>
      <c r="U95" s="68"/>
      <c r="V95" s="68"/>
    </row>
    <row r="96" spans="1:22" ht="12.75">
      <c r="A96" s="68"/>
      <c r="B96" s="68"/>
      <c r="C96" s="68"/>
      <c r="D96" s="68"/>
      <c r="E96" s="68"/>
      <c r="F96" s="68"/>
      <c r="G96" s="68"/>
      <c r="H96" s="68"/>
      <c r="I96" s="68"/>
      <c r="J96" s="68"/>
      <c r="K96" s="68"/>
      <c r="L96" s="68"/>
      <c r="M96" s="68"/>
      <c r="N96" s="68"/>
      <c r="O96" s="68"/>
      <c r="P96" s="68"/>
      <c r="Q96" s="68"/>
      <c r="R96" s="68"/>
      <c r="S96" s="68"/>
      <c r="T96" s="68"/>
      <c r="U96" s="68"/>
      <c r="V96" s="68"/>
    </row>
    <row r="97" spans="1:22" ht="12.75">
      <c r="A97" s="68"/>
      <c r="B97" s="68"/>
      <c r="C97" s="68"/>
      <c r="D97" s="68"/>
      <c r="E97" s="68"/>
      <c r="F97" s="68"/>
      <c r="G97" s="68"/>
      <c r="H97" s="68"/>
      <c r="I97" s="68"/>
      <c r="J97" s="68"/>
      <c r="K97" s="68"/>
      <c r="L97" s="68"/>
      <c r="M97" s="68"/>
      <c r="N97" s="68"/>
      <c r="O97" s="68"/>
      <c r="P97" s="68"/>
      <c r="Q97" s="68"/>
      <c r="R97" s="68"/>
      <c r="S97" s="68"/>
      <c r="T97" s="68"/>
      <c r="U97" s="68"/>
      <c r="V97" s="68"/>
    </row>
    <row r="98" spans="1:22" ht="12.75">
      <c r="A98" s="68"/>
      <c r="B98" s="68"/>
      <c r="C98" s="68"/>
      <c r="D98" s="68"/>
      <c r="E98" s="68"/>
      <c r="F98" s="68"/>
      <c r="G98" s="68"/>
      <c r="H98" s="68"/>
      <c r="I98" s="68"/>
      <c r="J98" s="68"/>
      <c r="K98" s="68"/>
      <c r="L98" s="68"/>
      <c r="M98" s="68"/>
      <c r="N98" s="68"/>
      <c r="O98" s="68"/>
      <c r="P98" s="68"/>
      <c r="Q98" s="68"/>
      <c r="R98" s="68"/>
      <c r="S98" s="68"/>
      <c r="T98" s="68"/>
      <c r="U98" s="68"/>
      <c r="V98" s="68"/>
    </row>
    <row r="99" spans="1:22" ht="12.75">
      <c r="A99" s="68"/>
      <c r="B99" s="68"/>
      <c r="C99" s="68"/>
      <c r="D99" s="68"/>
      <c r="E99" s="68"/>
      <c r="F99" s="68"/>
      <c r="G99" s="68"/>
      <c r="H99" s="68"/>
      <c r="I99" s="68"/>
      <c r="J99" s="68"/>
      <c r="K99" s="68"/>
      <c r="L99" s="68"/>
      <c r="M99" s="68"/>
      <c r="N99" s="68"/>
      <c r="O99" s="68"/>
      <c r="P99" s="68"/>
      <c r="Q99" s="68"/>
      <c r="R99" s="68"/>
      <c r="S99" s="68"/>
      <c r="T99" s="68"/>
      <c r="U99" s="68"/>
      <c r="V99" s="68"/>
    </row>
    <row r="100" spans="1:22" ht="12.75">
      <c r="A100" s="68"/>
      <c r="B100" s="68"/>
      <c r="C100" s="68"/>
      <c r="D100" s="68"/>
      <c r="E100" s="68"/>
      <c r="F100" s="68"/>
      <c r="G100" s="68"/>
      <c r="H100" s="68"/>
      <c r="I100" s="68"/>
      <c r="J100" s="68"/>
      <c r="K100" s="68"/>
      <c r="L100" s="68"/>
      <c r="M100" s="68"/>
      <c r="N100" s="68"/>
      <c r="O100" s="68"/>
      <c r="P100" s="68"/>
      <c r="Q100" s="68"/>
      <c r="R100" s="68"/>
      <c r="S100" s="68"/>
      <c r="T100" s="68"/>
      <c r="U100" s="68"/>
      <c r="V100" s="68"/>
    </row>
    <row r="101" spans="1:22" ht="12.75">
      <c r="A101" s="68"/>
      <c r="B101" s="68"/>
      <c r="C101" s="68"/>
      <c r="D101" s="68"/>
      <c r="E101" s="68"/>
      <c r="F101" s="68"/>
      <c r="G101" s="68"/>
      <c r="H101" s="68"/>
      <c r="I101" s="68"/>
      <c r="J101" s="68"/>
      <c r="K101" s="68"/>
      <c r="L101" s="68"/>
      <c r="M101" s="68"/>
      <c r="N101" s="68"/>
      <c r="O101" s="68"/>
      <c r="P101" s="68"/>
      <c r="Q101" s="68"/>
      <c r="R101" s="68"/>
      <c r="S101" s="68"/>
      <c r="T101" s="68"/>
      <c r="U101" s="68"/>
      <c r="V101" s="68"/>
    </row>
    <row r="102" spans="1:22" ht="12.75">
      <c r="A102" s="68"/>
      <c r="B102" s="68"/>
      <c r="C102" s="68"/>
      <c r="D102" s="68"/>
      <c r="E102" s="68"/>
      <c r="F102" s="68"/>
      <c r="G102" s="68"/>
      <c r="H102" s="68"/>
      <c r="I102" s="68"/>
      <c r="J102" s="68"/>
      <c r="K102" s="68"/>
      <c r="L102" s="68"/>
      <c r="M102" s="68"/>
      <c r="N102" s="68"/>
      <c r="O102" s="68"/>
      <c r="P102" s="68"/>
      <c r="Q102" s="68"/>
      <c r="R102" s="68"/>
      <c r="S102" s="68"/>
      <c r="T102" s="68"/>
      <c r="U102" s="68"/>
      <c r="V102" s="68"/>
    </row>
    <row r="103" spans="1:22" ht="12.75">
      <c r="A103" s="68"/>
      <c r="B103" s="68"/>
      <c r="C103" s="68"/>
      <c r="D103" s="68"/>
      <c r="E103" s="68"/>
      <c r="F103" s="68"/>
      <c r="G103" s="68"/>
      <c r="H103" s="68"/>
      <c r="I103" s="68"/>
      <c r="J103" s="68"/>
      <c r="K103" s="68"/>
      <c r="L103" s="68"/>
      <c r="M103" s="68"/>
      <c r="N103" s="68"/>
      <c r="O103" s="68"/>
      <c r="P103" s="68"/>
      <c r="Q103" s="68"/>
      <c r="R103" s="68"/>
      <c r="S103" s="68"/>
      <c r="T103" s="68"/>
      <c r="U103" s="68"/>
      <c r="V103" s="68"/>
    </row>
    <row r="104" spans="1:22" ht="12.75">
      <c r="A104" s="68"/>
      <c r="B104" s="68"/>
      <c r="C104" s="68"/>
      <c r="D104" s="68"/>
      <c r="E104" s="68"/>
      <c r="F104" s="68"/>
      <c r="G104" s="68"/>
      <c r="H104" s="68"/>
      <c r="I104" s="68"/>
      <c r="J104" s="68"/>
      <c r="K104" s="68"/>
      <c r="L104" s="68"/>
      <c r="M104" s="68"/>
      <c r="N104" s="68"/>
      <c r="O104" s="68"/>
      <c r="P104" s="68"/>
      <c r="Q104" s="68"/>
      <c r="R104" s="68"/>
      <c r="S104" s="68"/>
      <c r="T104" s="68"/>
      <c r="U104" s="68"/>
      <c r="V104" s="68"/>
    </row>
    <row r="105" spans="1:22" ht="12.75">
      <c r="A105" s="68"/>
      <c r="B105" s="68"/>
      <c r="C105" s="68"/>
      <c r="D105" s="68"/>
      <c r="E105" s="68"/>
      <c r="F105" s="68"/>
      <c r="G105" s="68"/>
      <c r="H105" s="68"/>
      <c r="I105" s="68"/>
      <c r="J105" s="68"/>
      <c r="K105" s="68"/>
      <c r="L105" s="68"/>
      <c r="M105" s="68"/>
      <c r="N105" s="68"/>
      <c r="O105" s="68"/>
      <c r="P105" s="68"/>
      <c r="Q105" s="68"/>
      <c r="R105" s="68"/>
      <c r="S105" s="68"/>
      <c r="T105" s="68"/>
      <c r="U105" s="68"/>
      <c r="V105" s="68"/>
    </row>
    <row r="106" spans="1:22" ht="12.75">
      <c r="A106" s="68"/>
      <c r="B106" s="68"/>
      <c r="C106" s="68"/>
      <c r="D106" s="68"/>
      <c r="E106" s="68"/>
      <c r="F106" s="68"/>
      <c r="G106" s="68"/>
      <c r="H106" s="68"/>
      <c r="I106" s="68"/>
      <c r="J106" s="68"/>
      <c r="K106" s="68"/>
      <c r="L106" s="68"/>
      <c r="M106" s="68"/>
      <c r="N106" s="68"/>
      <c r="O106" s="68"/>
      <c r="P106" s="68"/>
      <c r="Q106" s="68"/>
      <c r="R106" s="68"/>
      <c r="S106" s="68"/>
      <c r="T106" s="68"/>
      <c r="U106" s="68"/>
      <c r="V106" s="68"/>
    </row>
    <row r="107" spans="1:22" ht="12.75">
      <c r="A107" s="68"/>
      <c r="B107" s="68"/>
      <c r="C107" s="68"/>
      <c r="D107" s="68"/>
      <c r="E107" s="68"/>
      <c r="F107" s="68"/>
      <c r="G107" s="68"/>
      <c r="H107" s="68"/>
      <c r="I107" s="68"/>
      <c r="J107" s="68"/>
      <c r="K107" s="68"/>
      <c r="L107" s="68"/>
      <c r="M107" s="68"/>
      <c r="N107" s="68"/>
      <c r="O107" s="68"/>
      <c r="P107" s="68"/>
      <c r="Q107" s="68"/>
      <c r="R107" s="68"/>
      <c r="S107" s="68"/>
      <c r="T107" s="68"/>
      <c r="U107" s="68"/>
      <c r="V107" s="68"/>
    </row>
    <row r="108" spans="1:22" ht="12.75">
      <c r="A108" s="68"/>
      <c r="B108" s="68"/>
      <c r="C108" s="68"/>
      <c r="D108" s="68"/>
      <c r="E108" s="68"/>
      <c r="F108" s="68"/>
      <c r="G108" s="68"/>
      <c r="H108" s="68"/>
      <c r="I108" s="68"/>
      <c r="J108" s="68"/>
      <c r="K108" s="68"/>
      <c r="L108" s="68"/>
      <c r="M108" s="68"/>
      <c r="N108" s="68"/>
      <c r="O108" s="68"/>
      <c r="P108" s="68"/>
      <c r="Q108" s="68"/>
      <c r="R108" s="68"/>
      <c r="S108" s="68"/>
      <c r="T108" s="68"/>
      <c r="U108" s="68"/>
      <c r="V108" s="68"/>
    </row>
    <row r="109" spans="1:22" ht="12.75">
      <c r="A109" s="68"/>
      <c r="B109" s="68"/>
      <c r="C109" s="68"/>
      <c r="D109" s="68"/>
      <c r="E109" s="68"/>
      <c r="F109" s="68"/>
      <c r="G109" s="68"/>
      <c r="H109" s="68"/>
      <c r="I109" s="68"/>
      <c r="J109" s="68"/>
      <c r="K109" s="68"/>
      <c r="L109" s="68"/>
      <c r="M109" s="68"/>
      <c r="N109" s="68"/>
      <c r="O109" s="68"/>
      <c r="P109" s="68"/>
      <c r="Q109" s="68"/>
      <c r="R109" s="68"/>
      <c r="S109" s="68"/>
      <c r="T109" s="68"/>
      <c r="U109" s="68"/>
      <c r="V109" s="68"/>
    </row>
    <row r="110" spans="1:22" ht="12.75">
      <c r="A110" s="68"/>
      <c r="B110" s="68"/>
      <c r="C110" s="68"/>
      <c r="D110" s="68"/>
      <c r="E110" s="68"/>
      <c r="F110" s="68"/>
      <c r="G110" s="68"/>
      <c r="H110" s="68"/>
      <c r="I110" s="68"/>
      <c r="J110" s="68"/>
      <c r="K110" s="68"/>
      <c r="L110" s="68"/>
      <c r="M110" s="68"/>
      <c r="N110" s="68"/>
      <c r="O110" s="68"/>
      <c r="P110" s="68"/>
      <c r="Q110" s="68"/>
      <c r="R110" s="68"/>
      <c r="S110" s="68"/>
      <c r="T110" s="68"/>
      <c r="U110" s="68"/>
      <c r="V110" s="68"/>
    </row>
    <row r="111" spans="1:22" ht="12.75">
      <c r="A111" s="68"/>
      <c r="B111" s="68"/>
      <c r="C111" s="68"/>
      <c r="D111" s="68"/>
      <c r="E111" s="68"/>
      <c r="F111" s="68"/>
      <c r="G111" s="68"/>
      <c r="H111" s="68"/>
      <c r="I111" s="68"/>
      <c r="J111" s="68"/>
      <c r="K111" s="68"/>
      <c r="L111" s="68"/>
      <c r="M111" s="68"/>
      <c r="N111" s="68"/>
      <c r="O111" s="68"/>
      <c r="P111" s="68"/>
      <c r="Q111" s="68"/>
      <c r="R111" s="68"/>
      <c r="S111" s="68"/>
      <c r="T111" s="68"/>
      <c r="U111" s="68"/>
      <c r="V111" s="68"/>
    </row>
    <row r="112" spans="1:22" ht="12.75">
      <c r="A112" s="68"/>
      <c r="B112" s="68"/>
      <c r="C112" s="68"/>
      <c r="D112" s="68"/>
      <c r="E112" s="68"/>
      <c r="F112" s="68"/>
      <c r="G112" s="68"/>
      <c r="H112" s="68"/>
      <c r="I112" s="68"/>
      <c r="J112" s="68"/>
      <c r="K112" s="68"/>
      <c r="L112" s="68"/>
      <c r="M112" s="68"/>
      <c r="N112" s="68"/>
      <c r="O112" s="68"/>
      <c r="P112" s="68"/>
      <c r="Q112" s="68"/>
      <c r="R112" s="68"/>
      <c r="S112" s="68"/>
      <c r="T112" s="68"/>
      <c r="U112" s="68"/>
      <c r="V112" s="68"/>
    </row>
    <row r="113" spans="1:22" ht="12.75">
      <c r="A113" s="68"/>
      <c r="B113" s="68"/>
      <c r="C113" s="68"/>
      <c r="D113" s="68"/>
      <c r="E113" s="68"/>
      <c r="F113" s="68"/>
      <c r="G113" s="68"/>
      <c r="H113" s="68"/>
      <c r="I113" s="68"/>
      <c r="J113" s="68"/>
      <c r="K113" s="68"/>
      <c r="L113" s="68"/>
      <c r="M113" s="68"/>
      <c r="N113" s="68"/>
      <c r="O113" s="68"/>
      <c r="P113" s="68"/>
      <c r="Q113" s="68"/>
      <c r="R113" s="68"/>
      <c r="S113" s="68"/>
      <c r="T113" s="68"/>
      <c r="U113" s="68"/>
      <c r="V113" s="68"/>
    </row>
    <row r="114" spans="1:22" ht="12.75">
      <c r="A114" s="68"/>
      <c r="B114" s="68"/>
      <c r="C114" s="68"/>
      <c r="D114" s="68"/>
      <c r="E114" s="68"/>
      <c r="F114" s="68"/>
      <c r="G114" s="68"/>
      <c r="H114" s="68"/>
      <c r="I114" s="68"/>
      <c r="J114" s="68"/>
      <c r="K114" s="68"/>
      <c r="L114" s="68"/>
      <c r="M114" s="68"/>
      <c r="N114" s="68"/>
      <c r="O114" s="68"/>
      <c r="P114" s="68"/>
      <c r="Q114" s="68"/>
      <c r="R114" s="68"/>
      <c r="S114" s="68"/>
      <c r="T114" s="68"/>
      <c r="U114" s="68"/>
      <c r="V114" s="68"/>
    </row>
    <row r="115" spans="1:22" ht="12.75">
      <c r="A115" s="68"/>
      <c r="B115" s="68"/>
      <c r="C115" s="68"/>
      <c r="D115" s="68"/>
      <c r="E115" s="68"/>
      <c r="F115" s="68"/>
      <c r="G115" s="68"/>
      <c r="H115" s="68"/>
      <c r="I115" s="68"/>
      <c r="J115" s="68"/>
      <c r="K115" s="68"/>
      <c r="L115" s="68"/>
      <c r="M115" s="68"/>
      <c r="N115" s="68"/>
      <c r="O115" s="68"/>
      <c r="P115" s="68"/>
      <c r="Q115" s="68"/>
      <c r="R115" s="68"/>
      <c r="S115" s="68"/>
      <c r="T115" s="68"/>
      <c r="U115" s="68"/>
      <c r="V115" s="68"/>
    </row>
    <row r="116" spans="1:22" ht="12.75">
      <c r="A116" s="68"/>
      <c r="B116" s="68"/>
      <c r="C116" s="68"/>
      <c r="D116" s="68"/>
      <c r="E116" s="68"/>
      <c r="F116" s="68"/>
      <c r="G116" s="68"/>
      <c r="H116" s="68"/>
      <c r="I116" s="68"/>
      <c r="J116" s="68"/>
      <c r="K116" s="68"/>
      <c r="L116" s="68"/>
      <c r="M116" s="68"/>
      <c r="N116" s="68"/>
      <c r="O116" s="68"/>
      <c r="P116" s="68"/>
      <c r="Q116" s="68"/>
      <c r="R116" s="68"/>
      <c r="S116" s="68"/>
      <c r="T116" s="68"/>
      <c r="U116" s="68"/>
      <c r="V116" s="68"/>
    </row>
    <row r="117" spans="1:22" ht="12.75">
      <c r="A117" s="68"/>
      <c r="B117" s="68"/>
      <c r="C117" s="68"/>
      <c r="D117" s="68"/>
      <c r="E117" s="68"/>
      <c r="F117" s="68"/>
      <c r="G117" s="68"/>
      <c r="H117" s="68"/>
      <c r="I117" s="68"/>
      <c r="J117" s="68"/>
      <c r="K117" s="68"/>
      <c r="L117" s="68"/>
      <c r="M117" s="68"/>
      <c r="N117" s="68"/>
      <c r="O117" s="68"/>
      <c r="P117" s="68"/>
      <c r="Q117" s="68"/>
      <c r="R117" s="68"/>
      <c r="S117" s="68"/>
      <c r="T117" s="68"/>
      <c r="U117" s="68"/>
      <c r="V117" s="68"/>
    </row>
    <row r="118" spans="1:22" ht="12.75">
      <c r="A118" s="68"/>
      <c r="B118" s="68"/>
      <c r="C118" s="68"/>
      <c r="D118" s="68"/>
      <c r="E118" s="68"/>
      <c r="F118" s="68"/>
      <c r="G118" s="68"/>
      <c r="H118" s="68"/>
      <c r="I118" s="68"/>
      <c r="J118" s="68"/>
      <c r="K118" s="68"/>
      <c r="L118" s="68"/>
      <c r="M118" s="68"/>
      <c r="N118" s="68"/>
      <c r="O118" s="68"/>
      <c r="P118" s="68"/>
      <c r="Q118" s="68"/>
      <c r="R118" s="68"/>
      <c r="S118" s="68"/>
      <c r="T118" s="68"/>
      <c r="U118" s="68"/>
      <c r="V118" s="68"/>
    </row>
    <row r="119" spans="1:22" ht="12.75">
      <c r="A119" s="68"/>
      <c r="B119" s="68"/>
      <c r="C119" s="68"/>
      <c r="D119" s="68"/>
      <c r="E119" s="68"/>
      <c r="F119" s="68"/>
      <c r="G119" s="68"/>
      <c r="H119" s="68"/>
      <c r="I119" s="68"/>
      <c r="J119" s="68"/>
      <c r="K119" s="68"/>
      <c r="L119" s="68"/>
      <c r="M119" s="68"/>
      <c r="N119" s="68"/>
      <c r="O119" s="68"/>
      <c r="P119" s="68"/>
      <c r="Q119" s="68"/>
      <c r="R119" s="68"/>
      <c r="S119" s="68"/>
      <c r="T119" s="68"/>
      <c r="U119" s="68"/>
      <c r="V119" s="68"/>
    </row>
    <row r="120" spans="1:22" ht="12.75">
      <c r="A120" s="68"/>
      <c r="B120" s="68"/>
      <c r="C120" s="68"/>
      <c r="D120" s="68"/>
      <c r="E120" s="68"/>
      <c r="F120" s="68"/>
      <c r="G120" s="68"/>
      <c r="H120" s="68"/>
      <c r="I120" s="68"/>
      <c r="J120" s="68"/>
      <c r="K120" s="68"/>
      <c r="L120" s="68"/>
      <c r="M120" s="68"/>
      <c r="N120" s="68"/>
      <c r="O120" s="68"/>
      <c r="P120" s="68"/>
      <c r="Q120" s="68"/>
      <c r="R120" s="68"/>
      <c r="S120" s="68"/>
      <c r="T120" s="68"/>
      <c r="U120" s="68"/>
      <c r="V120" s="68"/>
    </row>
    <row r="121" spans="1:22" ht="12.75">
      <c r="A121" s="68"/>
      <c r="B121" s="68"/>
      <c r="C121" s="68"/>
      <c r="D121" s="68"/>
      <c r="E121" s="68"/>
      <c r="F121" s="68"/>
      <c r="G121" s="68"/>
      <c r="H121" s="68"/>
      <c r="I121" s="68"/>
      <c r="J121" s="68"/>
      <c r="K121" s="68"/>
      <c r="L121" s="68"/>
      <c r="M121" s="68"/>
      <c r="N121" s="68"/>
      <c r="O121" s="68"/>
      <c r="P121" s="68"/>
      <c r="Q121" s="68"/>
      <c r="R121" s="68"/>
      <c r="S121" s="68"/>
      <c r="T121" s="68"/>
      <c r="U121" s="68"/>
      <c r="V121" s="68"/>
    </row>
    <row r="122" spans="1:22" ht="12.75">
      <c r="A122" s="68"/>
      <c r="B122" s="68"/>
      <c r="C122" s="68"/>
      <c r="D122" s="68"/>
      <c r="E122" s="68"/>
      <c r="F122" s="68"/>
      <c r="G122" s="68"/>
      <c r="H122" s="68"/>
      <c r="I122" s="68"/>
      <c r="J122" s="68"/>
      <c r="K122" s="68"/>
      <c r="L122" s="68"/>
      <c r="M122" s="68"/>
      <c r="N122" s="68"/>
      <c r="O122" s="68"/>
      <c r="P122" s="68"/>
      <c r="Q122" s="68"/>
      <c r="R122" s="68"/>
      <c r="S122" s="68"/>
      <c r="T122" s="68"/>
      <c r="U122" s="68"/>
      <c r="V122" s="68"/>
    </row>
    <row r="123" spans="1:22" ht="12.75">
      <c r="A123" s="68"/>
      <c r="B123" s="68"/>
      <c r="C123" s="68"/>
      <c r="D123" s="68"/>
      <c r="E123" s="68"/>
      <c r="F123" s="68"/>
      <c r="G123" s="68"/>
      <c r="H123" s="68"/>
      <c r="I123" s="68"/>
      <c r="J123" s="68"/>
      <c r="K123" s="68"/>
      <c r="L123" s="68"/>
      <c r="M123" s="68"/>
      <c r="N123" s="68"/>
      <c r="O123" s="68"/>
      <c r="P123" s="68"/>
      <c r="Q123" s="68"/>
      <c r="R123" s="68"/>
      <c r="S123" s="68"/>
      <c r="T123" s="68"/>
      <c r="U123" s="68"/>
      <c r="V123" s="68"/>
    </row>
    <row r="124" spans="1:22" ht="12.75">
      <c r="A124" s="68"/>
      <c r="B124" s="68"/>
      <c r="C124" s="68"/>
      <c r="D124" s="68"/>
      <c r="E124" s="68"/>
      <c r="F124" s="68"/>
      <c r="G124" s="68"/>
      <c r="H124" s="68"/>
      <c r="I124" s="68"/>
      <c r="J124" s="68"/>
      <c r="K124" s="68"/>
      <c r="L124" s="68"/>
      <c r="M124" s="68"/>
      <c r="N124" s="68"/>
      <c r="O124" s="68"/>
      <c r="P124" s="68"/>
      <c r="Q124" s="68"/>
      <c r="R124" s="68"/>
      <c r="S124" s="68"/>
      <c r="T124" s="68"/>
      <c r="U124" s="68"/>
      <c r="V124" s="68"/>
    </row>
    <row r="125" spans="1:22" ht="12.75">
      <c r="A125" s="68"/>
      <c r="B125" s="68"/>
      <c r="C125" s="68"/>
      <c r="D125" s="68"/>
      <c r="E125" s="68"/>
      <c r="F125" s="68"/>
      <c r="G125" s="68"/>
      <c r="H125" s="68"/>
      <c r="I125" s="68"/>
      <c r="J125" s="68"/>
      <c r="K125" s="68"/>
      <c r="L125" s="68"/>
      <c r="M125" s="68"/>
      <c r="N125" s="68"/>
      <c r="O125" s="68"/>
      <c r="P125" s="68"/>
      <c r="Q125" s="68"/>
      <c r="R125" s="68"/>
      <c r="S125" s="68"/>
      <c r="T125" s="68"/>
      <c r="U125" s="68"/>
      <c r="V125" s="68"/>
    </row>
    <row r="126" spans="1:22" ht="12.75">
      <c r="A126" s="68"/>
      <c r="B126" s="68"/>
      <c r="C126" s="68"/>
      <c r="D126" s="68"/>
      <c r="E126" s="68"/>
      <c r="F126" s="68"/>
      <c r="G126" s="68"/>
      <c r="H126" s="68"/>
      <c r="I126" s="68"/>
      <c r="J126" s="68"/>
      <c r="K126" s="68"/>
      <c r="L126" s="68"/>
      <c r="M126" s="68"/>
      <c r="N126" s="68"/>
      <c r="O126" s="68"/>
      <c r="P126" s="68"/>
      <c r="Q126" s="68"/>
      <c r="R126" s="68"/>
      <c r="S126" s="68"/>
      <c r="T126" s="68"/>
      <c r="U126" s="68"/>
      <c r="V126" s="68"/>
    </row>
    <row r="127" spans="1:22" ht="12.75">
      <c r="A127" s="68"/>
      <c r="B127" s="68"/>
      <c r="C127" s="68"/>
      <c r="D127" s="68"/>
      <c r="E127" s="68"/>
      <c r="F127" s="68"/>
      <c r="G127" s="68"/>
      <c r="H127" s="68"/>
      <c r="I127" s="68"/>
      <c r="J127" s="68"/>
      <c r="K127" s="68"/>
      <c r="L127" s="68"/>
      <c r="M127" s="68"/>
      <c r="N127" s="68"/>
      <c r="O127" s="68"/>
      <c r="P127" s="68"/>
      <c r="Q127" s="68"/>
      <c r="R127" s="68"/>
      <c r="S127" s="68"/>
      <c r="T127" s="68"/>
      <c r="U127" s="68"/>
      <c r="V127" s="68"/>
    </row>
  </sheetData>
  <mergeCells count="8">
    <mergeCell ref="A4:G4"/>
    <mergeCell ref="A5:G5"/>
    <mergeCell ref="A6:G6"/>
    <mergeCell ref="A8:G8"/>
    <mergeCell ref="A9:G9"/>
    <mergeCell ref="A10:G10"/>
    <mergeCell ref="F14:G14"/>
    <mergeCell ref="B77:G77"/>
  </mergeCells>
  <printOptions/>
  <pageMargins left="0.75" right="0.75" top="0.64" bottom="0.56" header="0.5" footer="0.5"/>
  <pageSetup horizontalDpi="600" verticalDpi="600" orientation="portrait" scale="78" r:id="rId3"/>
  <colBreaks count="1" manualBreakCount="1">
    <brk id="8" max="65535" man="1"/>
  </colBreaks>
  <legacyDrawing r:id="rId2"/>
  <oleObjects>
    <oleObject progId="Paint.Picture" shapeId="1756225" r:id="rId1"/>
  </oleObjects>
</worksheet>
</file>

<file path=xl/worksheets/sheet3.xml><?xml version="1.0" encoding="utf-8"?>
<worksheet xmlns="http://schemas.openxmlformats.org/spreadsheetml/2006/main" xmlns:r="http://schemas.openxmlformats.org/officeDocument/2006/relationships">
  <dimension ref="A1:I73"/>
  <sheetViews>
    <sheetView workbookViewId="0" topLeftCell="B1">
      <selection activeCell="G11" sqref="G11"/>
    </sheetView>
  </sheetViews>
  <sheetFormatPr defaultColWidth="9.140625" defaultRowHeight="12.75"/>
  <cols>
    <col min="1" max="1" width="50.7109375" style="59" customWidth="1"/>
    <col min="2" max="2" width="12.57421875" style="59" customWidth="1"/>
    <col min="3" max="3" width="12.28125" style="59" customWidth="1"/>
    <col min="4" max="4" width="11.7109375" style="59" customWidth="1"/>
    <col min="5" max="5" width="12.57421875" style="59" customWidth="1"/>
    <col min="6" max="6" width="11.7109375" style="59" customWidth="1"/>
    <col min="7" max="7" width="13.00390625" style="59" customWidth="1"/>
    <col min="8" max="8" width="0.13671875" style="59" customWidth="1"/>
    <col min="9" max="9" width="1.7109375" style="59" customWidth="1"/>
    <col min="10" max="16384" width="9.140625" style="59" customWidth="1"/>
  </cols>
  <sheetData>
    <row r="1" spans="1:9" ht="15">
      <c r="A1" s="54"/>
      <c r="B1" s="2"/>
      <c r="C1" s="2"/>
      <c r="D1" s="3"/>
      <c r="E1" s="55"/>
      <c r="F1" s="55"/>
      <c r="G1" s="55"/>
      <c r="H1" s="55"/>
      <c r="I1" s="57"/>
    </row>
    <row r="2" spans="1:9" ht="15">
      <c r="A2" s="60"/>
      <c r="B2" s="7"/>
      <c r="C2" s="7"/>
      <c r="D2" s="8"/>
      <c r="E2" s="58"/>
      <c r="F2" s="58"/>
      <c r="G2" s="58"/>
      <c r="H2" s="58"/>
      <c r="I2" s="62"/>
    </row>
    <row r="3" spans="1:9" ht="15">
      <c r="A3" s="60"/>
      <c r="B3" s="7"/>
      <c r="C3" s="7"/>
      <c r="D3" s="7"/>
      <c r="E3" s="58"/>
      <c r="F3" s="58"/>
      <c r="G3" s="58"/>
      <c r="H3" s="58"/>
      <c r="I3" s="62"/>
    </row>
    <row r="4" spans="1:9" ht="15">
      <c r="A4" s="60"/>
      <c r="B4" s="7"/>
      <c r="C4" s="7"/>
      <c r="D4" s="7"/>
      <c r="E4" s="58"/>
      <c r="F4" s="58"/>
      <c r="G4" s="58"/>
      <c r="H4" s="58"/>
      <c r="I4" s="62"/>
    </row>
    <row r="5" spans="1:9" ht="15">
      <c r="A5" s="60"/>
      <c r="B5" s="7"/>
      <c r="C5" s="7"/>
      <c r="D5" s="7"/>
      <c r="E5" s="58"/>
      <c r="F5" s="58"/>
      <c r="G5" s="58"/>
      <c r="H5" s="58"/>
      <c r="I5" s="62"/>
    </row>
    <row r="6" spans="1:9" ht="12.75">
      <c r="A6" s="60"/>
      <c r="B6" s="340" t="s">
        <v>302</v>
      </c>
      <c r="C6" s="340"/>
      <c r="D6" s="340"/>
      <c r="E6" s="58"/>
      <c r="F6" s="58"/>
      <c r="G6" s="58"/>
      <c r="H6" s="58"/>
      <c r="I6" s="62"/>
    </row>
    <row r="7" spans="1:9" ht="12.75">
      <c r="A7" s="60"/>
      <c r="B7" s="334" t="s">
        <v>1</v>
      </c>
      <c r="C7" s="334"/>
      <c r="D7" s="334"/>
      <c r="E7" s="58"/>
      <c r="F7" s="58"/>
      <c r="G7" s="58"/>
      <c r="H7" s="58"/>
      <c r="I7" s="62"/>
    </row>
    <row r="8" spans="1:9" ht="12.75" hidden="1">
      <c r="A8" s="60"/>
      <c r="B8" s="332" t="s">
        <v>2</v>
      </c>
      <c r="C8" s="332"/>
      <c r="D8" s="332"/>
      <c r="E8" s="58"/>
      <c r="F8" s="58"/>
      <c r="G8" s="58"/>
      <c r="H8" s="58"/>
      <c r="I8" s="62"/>
    </row>
    <row r="9" spans="1:9" ht="9" customHeight="1">
      <c r="A9" s="60"/>
      <c r="B9" s="58"/>
      <c r="C9" s="58"/>
      <c r="D9" s="58"/>
      <c r="E9" s="58"/>
      <c r="F9" s="58"/>
      <c r="G9" s="58"/>
      <c r="H9" s="58"/>
      <c r="I9" s="62"/>
    </row>
    <row r="10" spans="1:9" ht="12.75">
      <c r="A10" s="60"/>
      <c r="B10" s="332" t="s">
        <v>117</v>
      </c>
      <c r="C10" s="341"/>
      <c r="D10" s="341"/>
      <c r="E10" s="58"/>
      <c r="F10" s="58"/>
      <c r="G10" s="58"/>
      <c r="H10" s="79"/>
      <c r="I10" s="62"/>
    </row>
    <row r="11" spans="1:9" ht="12.75">
      <c r="A11" s="60"/>
      <c r="B11" s="332" t="s">
        <v>118</v>
      </c>
      <c r="C11" s="341"/>
      <c r="D11" s="341"/>
      <c r="E11" s="58"/>
      <c r="F11" s="58"/>
      <c r="G11" s="58"/>
      <c r="H11" s="79"/>
      <c r="I11" s="62"/>
    </row>
    <row r="12" spans="1:9" ht="12.75">
      <c r="A12" s="60"/>
      <c r="B12" s="347" t="s">
        <v>119</v>
      </c>
      <c r="C12" s="341"/>
      <c r="D12" s="341"/>
      <c r="E12" s="58"/>
      <c r="F12" s="58"/>
      <c r="G12" s="58"/>
      <c r="H12" s="79"/>
      <c r="I12" s="62"/>
    </row>
    <row r="13" spans="1:9" ht="12.75">
      <c r="A13" s="60"/>
      <c r="B13" s="159"/>
      <c r="C13" s="63"/>
      <c r="D13" s="63"/>
      <c r="E13" s="58"/>
      <c r="F13" s="58"/>
      <c r="G13" s="58"/>
      <c r="H13" s="79"/>
      <c r="I13" s="62"/>
    </row>
    <row r="14" spans="1:9" ht="12.75">
      <c r="A14" s="60"/>
      <c r="B14" s="159"/>
      <c r="C14" s="63"/>
      <c r="D14" s="63"/>
      <c r="E14" s="58"/>
      <c r="F14" s="58"/>
      <c r="G14" s="58"/>
      <c r="H14" s="79"/>
      <c r="I14" s="62"/>
    </row>
    <row r="15" spans="1:9" ht="21.75" customHeight="1">
      <c r="A15" s="91" t="s">
        <v>120</v>
      </c>
      <c r="B15" s="160"/>
      <c r="C15" s="92"/>
      <c r="D15" s="92"/>
      <c r="E15" s="161"/>
      <c r="F15" s="161"/>
      <c r="G15" s="162"/>
      <c r="H15" s="79"/>
      <c r="I15" s="62"/>
    </row>
    <row r="16" spans="1:9" ht="12.75">
      <c r="A16" s="60"/>
      <c r="B16" s="58"/>
      <c r="C16" s="58"/>
      <c r="D16" s="58"/>
      <c r="E16" s="58"/>
      <c r="F16" s="58"/>
      <c r="G16" s="58"/>
      <c r="H16" s="58"/>
      <c r="I16" s="62"/>
    </row>
    <row r="17" spans="1:9" ht="12.75" hidden="1">
      <c r="A17" s="14"/>
      <c r="B17" s="12"/>
      <c r="C17" s="12"/>
      <c r="D17" s="12"/>
      <c r="E17" s="13"/>
      <c r="F17" s="13"/>
      <c r="G17" s="13"/>
      <c r="H17" s="58"/>
      <c r="I17" s="62"/>
    </row>
    <row r="18" spans="1:9" ht="12.75">
      <c r="A18" s="100"/>
      <c r="B18" s="163"/>
      <c r="C18" s="163"/>
      <c r="D18" s="163"/>
      <c r="E18" s="163"/>
      <c r="F18" s="163"/>
      <c r="G18" s="164"/>
      <c r="H18" s="165"/>
      <c r="I18" s="62"/>
    </row>
    <row r="19" spans="1:9" ht="12.75" hidden="1">
      <c r="A19" s="16"/>
      <c r="B19" s="12"/>
      <c r="C19" s="12"/>
      <c r="D19" s="12"/>
      <c r="E19" s="12"/>
      <c r="F19" s="12"/>
      <c r="G19" s="166"/>
      <c r="H19" s="165"/>
      <c r="I19" s="62"/>
    </row>
    <row r="20" spans="1:9" ht="12.75">
      <c r="A20" s="16"/>
      <c r="B20" s="12"/>
      <c r="C20" s="12"/>
      <c r="D20" s="107" t="s">
        <v>121</v>
      </c>
      <c r="E20" s="12"/>
      <c r="F20" s="12"/>
      <c r="G20" s="166"/>
      <c r="H20" s="165"/>
      <c r="I20" s="62"/>
    </row>
    <row r="21" spans="1:9" ht="12.75">
      <c r="A21" s="16"/>
      <c r="B21" s="107" t="s">
        <v>122</v>
      </c>
      <c r="C21" s="107" t="s">
        <v>122</v>
      </c>
      <c r="D21" s="107" t="s">
        <v>123</v>
      </c>
      <c r="E21" s="107" t="s">
        <v>124</v>
      </c>
      <c r="F21" s="107" t="s">
        <v>125</v>
      </c>
      <c r="G21" s="108"/>
      <c r="H21" s="165"/>
      <c r="I21" s="62"/>
    </row>
    <row r="22" spans="1:9" ht="12.75">
      <c r="A22" s="16"/>
      <c r="B22" s="167" t="s">
        <v>126</v>
      </c>
      <c r="C22" s="107" t="s">
        <v>127</v>
      </c>
      <c r="D22" s="107" t="s">
        <v>128</v>
      </c>
      <c r="E22" s="107" t="s">
        <v>129</v>
      </c>
      <c r="F22" s="107" t="s">
        <v>130</v>
      </c>
      <c r="G22" s="108" t="s">
        <v>131</v>
      </c>
      <c r="H22" s="165"/>
      <c r="I22" s="62"/>
    </row>
    <row r="23" spans="1:9" ht="12.75">
      <c r="A23" s="16"/>
      <c r="B23" s="107" t="s">
        <v>13</v>
      </c>
      <c r="C23" s="107" t="s">
        <v>13</v>
      </c>
      <c r="D23" s="107" t="s">
        <v>13</v>
      </c>
      <c r="E23" s="107" t="s">
        <v>13</v>
      </c>
      <c r="F23" s="107" t="s">
        <v>13</v>
      </c>
      <c r="G23" s="108" t="s">
        <v>13</v>
      </c>
      <c r="H23" s="165"/>
      <c r="I23" s="62"/>
    </row>
    <row r="24" spans="1:9" ht="12.75" hidden="1">
      <c r="A24" s="78" t="s">
        <v>132</v>
      </c>
      <c r="B24" s="79"/>
      <c r="C24" s="79"/>
      <c r="D24" s="79"/>
      <c r="E24" s="79"/>
      <c r="F24" s="79"/>
      <c r="G24" s="168"/>
      <c r="H24" s="79"/>
      <c r="I24" s="62"/>
    </row>
    <row r="25" spans="1:9" ht="12.75">
      <c r="A25" s="16" t="s">
        <v>74</v>
      </c>
      <c r="B25" s="122"/>
      <c r="C25" s="122"/>
      <c r="D25" s="79"/>
      <c r="E25" s="79"/>
      <c r="F25" s="79"/>
      <c r="G25" s="168"/>
      <c r="H25" s="79"/>
      <c r="I25" s="62"/>
    </row>
    <row r="26" spans="1:9" ht="12.75">
      <c r="A26" s="78"/>
      <c r="B26" s="122"/>
      <c r="C26" s="122"/>
      <c r="D26" s="79"/>
      <c r="E26" s="79"/>
      <c r="F26" s="79"/>
      <c r="G26" s="168"/>
      <c r="H26" s="79"/>
      <c r="I26" s="62"/>
    </row>
    <row r="27" spans="1:9" ht="12.75">
      <c r="A27" s="78" t="s">
        <v>133</v>
      </c>
      <c r="B27" s="122">
        <v>103777</v>
      </c>
      <c r="C27" s="122">
        <f>22014</f>
        <v>22014</v>
      </c>
      <c r="D27" s="122">
        <v>-2596</v>
      </c>
      <c r="E27" s="122">
        <v>63697</v>
      </c>
      <c r="F27" s="122">
        <v>5978</v>
      </c>
      <c r="G27" s="169">
        <f>SUM(B27:F27)</f>
        <v>192870</v>
      </c>
      <c r="H27" s="79"/>
      <c r="I27" s="62"/>
    </row>
    <row r="28" spans="1:9" ht="12.75">
      <c r="A28" s="78"/>
      <c r="B28" s="122"/>
      <c r="C28" s="122"/>
      <c r="D28" s="122"/>
      <c r="E28" s="122"/>
      <c r="F28" s="122"/>
      <c r="G28" s="169"/>
      <c r="H28" s="79"/>
      <c r="I28" s="62"/>
    </row>
    <row r="29" spans="1:9" ht="12.75">
      <c r="A29" s="78" t="s">
        <v>134</v>
      </c>
      <c r="B29" s="122"/>
      <c r="C29" s="122"/>
      <c r="D29" s="79"/>
      <c r="E29" s="79"/>
      <c r="F29" s="79"/>
      <c r="G29" s="168"/>
      <c r="H29" s="79"/>
      <c r="I29" s="62"/>
    </row>
    <row r="30" spans="1:9" ht="12.75">
      <c r="A30" s="78" t="s">
        <v>135</v>
      </c>
      <c r="B30" s="122">
        <v>0</v>
      </c>
      <c r="C30" s="122">
        <v>0</v>
      </c>
      <c r="D30" s="122">
        <v>-145</v>
      </c>
      <c r="E30" s="129">
        <v>0</v>
      </c>
      <c r="F30" s="129">
        <v>0</v>
      </c>
      <c r="G30" s="169">
        <f>SUM(B30:F30)</f>
        <v>-145</v>
      </c>
      <c r="H30" s="79"/>
      <c r="I30" s="62"/>
    </row>
    <row r="31" spans="1:9" ht="12.75">
      <c r="A31" s="78"/>
      <c r="B31" s="122"/>
      <c r="C31" s="122"/>
      <c r="D31" s="79"/>
      <c r="E31" s="79"/>
      <c r="F31" s="79"/>
      <c r="G31" s="168"/>
      <c r="H31" s="79"/>
      <c r="I31" s="62"/>
    </row>
    <row r="32" spans="1:9" ht="12.75">
      <c r="A32" s="78" t="s">
        <v>136</v>
      </c>
      <c r="B32" s="122">
        <v>0</v>
      </c>
      <c r="C32" s="122">
        <v>0</v>
      </c>
      <c r="D32" s="122">
        <v>0</v>
      </c>
      <c r="E32" s="122">
        <f>20937</f>
        <v>20937</v>
      </c>
      <c r="F32" s="122">
        <v>0</v>
      </c>
      <c r="G32" s="169">
        <f>SUM(B32:F32)</f>
        <v>20937</v>
      </c>
      <c r="H32" s="79"/>
      <c r="I32" s="62"/>
    </row>
    <row r="33" spans="1:9" ht="12.75">
      <c r="A33" s="78"/>
      <c r="B33" s="122"/>
      <c r="C33" s="122"/>
      <c r="D33" s="122"/>
      <c r="E33" s="122"/>
      <c r="F33" s="122"/>
      <c r="G33" s="169"/>
      <c r="H33" s="79"/>
      <c r="I33" s="62"/>
    </row>
    <row r="34" spans="1:9" ht="12.75">
      <c r="A34" s="78" t="s">
        <v>137</v>
      </c>
      <c r="B34" s="122">
        <v>0</v>
      </c>
      <c r="C34" s="122">
        <v>0</v>
      </c>
      <c r="D34" s="122">
        <v>0</v>
      </c>
      <c r="E34" s="122">
        <v>0</v>
      </c>
      <c r="F34" s="122">
        <v>-5978</v>
      </c>
      <c r="G34" s="169">
        <f>SUM(B34:F34)</f>
        <v>-5978</v>
      </c>
      <c r="H34" s="79"/>
      <c r="I34" s="62"/>
    </row>
    <row r="35" spans="1:9" ht="12.75">
      <c r="A35" s="78"/>
      <c r="B35" s="122"/>
      <c r="C35" s="122"/>
      <c r="D35" s="122"/>
      <c r="E35" s="122"/>
      <c r="F35" s="122"/>
      <c r="G35" s="169"/>
      <c r="H35" s="79"/>
      <c r="I35" s="62"/>
    </row>
    <row r="36" spans="1:9" ht="12.75">
      <c r="A36" s="78" t="s">
        <v>138</v>
      </c>
      <c r="B36" s="122">
        <v>0</v>
      </c>
      <c r="C36" s="122">
        <v>0</v>
      </c>
      <c r="D36" s="122">
        <v>0</v>
      </c>
      <c r="E36" s="122">
        <v>-5978</v>
      </c>
      <c r="F36" s="122">
        <v>5978</v>
      </c>
      <c r="G36" s="169">
        <f>SUM(B36:F36)</f>
        <v>0</v>
      </c>
      <c r="H36" s="79"/>
      <c r="I36" s="62"/>
    </row>
    <row r="37" spans="1:9" ht="12.75">
      <c r="A37" s="78"/>
      <c r="B37" s="122"/>
      <c r="C37" s="122"/>
      <c r="D37" s="79"/>
      <c r="E37" s="79"/>
      <c r="F37" s="79"/>
      <c r="G37" s="174"/>
      <c r="H37" s="79"/>
      <c r="I37" s="62"/>
    </row>
    <row r="38" spans="1:9" ht="13.5" thickBot="1">
      <c r="A38" s="78" t="s">
        <v>139</v>
      </c>
      <c r="B38" s="170">
        <f aca="true" t="shared" si="0" ref="B38:G38">SUM(B27:B37)</f>
        <v>103777</v>
      </c>
      <c r="C38" s="170">
        <f t="shared" si="0"/>
        <v>22014</v>
      </c>
      <c r="D38" s="170">
        <f t="shared" si="0"/>
        <v>-2741</v>
      </c>
      <c r="E38" s="170">
        <f t="shared" si="0"/>
        <v>78656</v>
      </c>
      <c r="F38" s="170">
        <f t="shared" si="0"/>
        <v>5978</v>
      </c>
      <c r="G38" s="182">
        <f t="shared" si="0"/>
        <v>207684</v>
      </c>
      <c r="H38" s="171"/>
      <c r="I38" s="62"/>
    </row>
    <row r="39" spans="1:9" ht="12.75">
      <c r="A39" s="78"/>
      <c r="B39" s="122"/>
      <c r="C39" s="122"/>
      <c r="D39" s="79"/>
      <c r="E39" s="79"/>
      <c r="F39" s="79"/>
      <c r="G39" s="168"/>
      <c r="H39" s="79"/>
      <c r="I39" s="62"/>
    </row>
    <row r="40" spans="1:9" ht="12.75">
      <c r="A40" s="78"/>
      <c r="B40" s="122"/>
      <c r="C40" s="122"/>
      <c r="D40" s="122"/>
      <c r="E40" s="122"/>
      <c r="F40" s="122"/>
      <c r="G40" s="172"/>
      <c r="H40" s="79"/>
      <c r="I40" s="62"/>
    </row>
    <row r="41" spans="1:9" ht="12.75">
      <c r="A41" s="78" t="s">
        <v>134</v>
      </c>
      <c r="B41" s="122"/>
      <c r="C41" s="122"/>
      <c r="D41" s="79"/>
      <c r="E41" s="79"/>
      <c r="F41" s="79"/>
      <c r="G41" s="168"/>
      <c r="H41" s="79"/>
      <c r="I41" s="62"/>
    </row>
    <row r="42" spans="1:9" ht="12.75">
      <c r="A42" s="78" t="s">
        <v>135</v>
      </c>
      <c r="B42" s="122">
        <v>0</v>
      </c>
      <c r="C42" s="122">
        <v>0</v>
      </c>
      <c r="D42" s="122">
        <v>-388</v>
      </c>
      <c r="E42" s="122">
        <v>0</v>
      </c>
      <c r="F42" s="122">
        <v>0</v>
      </c>
      <c r="G42" s="172">
        <f>SUM(B42:F42)</f>
        <v>-388</v>
      </c>
      <c r="H42" s="79"/>
      <c r="I42" s="62"/>
    </row>
    <row r="43" spans="1:9" ht="12.75">
      <c r="A43" s="78"/>
      <c r="B43" s="122"/>
      <c r="C43" s="122"/>
      <c r="D43" s="122"/>
      <c r="E43" s="122"/>
      <c r="F43" s="122"/>
      <c r="G43" s="172"/>
      <c r="H43" s="79"/>
      <c r="I43" s="62"/>
    </row>
    <row r="44" spans="1:9" ht="12.75">
      <c r="A44" s="78" t="s">
        <v>136</v>
      </c>
      <c r="B44" s="122">
        <v>0</v>
      </c>
      <c r="C44" s="122">
        <v>0</v>
      </c>
      <c r="D44" s="129">
        <v>0</v>
      </c>
      <c r="E44" s="122">
        <f>'[1]IS'!F55</f>
        <v>25142.92583</v>
      </c>
      <c r="F44" s="122">
        <v>0</v>
      </c>
      <c r="G44" s="172">
        <f>SUM(B44:F44)</f>
        <v>25142.92583</v>
      </c>
      <c r="H44" s="79"/>
      <c r="I44" s="62"/>
    </row>
    <row r="45" spans="1:9" ht="12.75">
      <c r="A45" s="78"/>
      <c r="B45" s="122"/>
      <c r="C45" s="122"/>
      <c r="D45" s="129"/>
      <c r="E45" s="122"/>
      <c r="F45" s="122"/>
      <c r="G45" s="172"/>
      <c r="H45" s="79"/>
      <c r="I45" s="62"/>
    </row>
    <row r="46" spans="1:9" ht="12.75" customHeight="1">
      <c r="A46" s="78" t="s">
        <v>140</v>
      </c>
      <c r="B46" s="122"/>
      <c r="C46" s="122"/>
      <c r="D46" s="79"/>
      <c r="E46" s="79"/>
      <c r="F46" s="79"/>
      <c r="G46" s="172"/>
      <c r="H46" s="79"/>
      <c r="I46" s="62"/>
    </row>
    <row r="47" spans="1:9" ht="12.75" customHeight="1">
      <c r="A47" s="78" t="s">
        <v>141</v>
      </c>
      <c r="B47" s="122">
        <v>0</v>
      </c>
      <c r="C47" s="122">
        <v>0</v>
      </c>
      <c r="D47" s="129">
        <v>0</v>
      </c>
      <c r="E47" s="173">
        <v>-43</v>
      </c>
      <c r="F47" s="79">
        <v>43</v>
      </c>
      <c r="G47" s="172">
        <f>SUM(B47:F47)</f>
        <v>0</v>
      </c>
      <c r="H47" s="79"/>
      <c r="I47" s="62"/>
    </row>
    <row r="48" spans="1:9" ht="12.75" customHeight="1">
      <c r="A48" s="78"/>
      <c r="B48" s="122"/>
      <c r="C48" s="122"/>
      <c r="D48" s="79"/>
      <c r="E48" s="79"/>
      <c r="F48" s="79"/>
      <c r="G48" s="172"/>
      <c r="H48" s="79"/>
      <c r="I48" s="62"/>
    </row>
    <row r="49" spans="1:9" ht="12.75">
      <c r="A49" s="78" t="s">
        <v>142</v>
      </c>
      <c r="B49" s="122">
        <v>0</v>
      </c>
      <c r="C49" s="122">
        <v>0</v>
      </c>
      <c r="D49" s="129">
        <v>0</v>
      </c>
      <c r="E49" s="122">
        <v>0</v>
      </c>
      <c r="F49" s="122">
        <v>-6021</v>
      </c>
      <c r="G49" s="172">
        <f>SUM(B49:F49)</f>
        <v>-6021</v>
      </c>
      <c r="H49" s="79"/>
      <c r="I49" s="62"/>
    </row>
    <row r="50" spans="1:9" ht="12.75">
      <c r="A50" s="78"/>
      <c r="B50" s="122"/>
      <c r="C50" s="122"/>
      <c r="D50" s="129"/>
      <c r="E50" s="129"/>
      <c r="F50" s="122"/>
      <c r="G50" s="172"/>
      <c r="H50" s="79"/>
      <c r="I50" s="62"/>
    </row>
    <row r="51" spans="1:9" ht="12.75">
      <c r="A51" s="78" t="s">
        <v>143</v>
      </c>
      <c r="B51" s="122">
        <v>0</v>
      </c>
      <c r="C51" s="122">
        <v>0</v>
      </c>
      <c r="D51" s="129">
        <v>0</v>
      </c>
      <c r="E51" s="122">
        <v>-6033</v>
      </c>
      <c r="F51" s="122">
        <v>6033</v>
      </c>
      <c r="G51" s="172">
        <f>SUM(B51:F51)</f>
        <v>0</v>
      </c>
      <c r="H51" s="79"/>
      <c r="I51" s="62"/>
    </row>
    <row r="52" spans="1:9" ht="12.75">
      <c r="A52" s="78"/>
      <c r="B52" s="122"/>
      <c r="C52" s="122"/>
      <c r="D52" s="129"/>
      <c r="E52" s="79"/>
      <c r="F52" s="79"/>
      <c r="G52" s="169"/>
      <c r="H52" s="79"/>
      <c r="I52" s="62"/>
    </row>
    <row r="53" spans="1:9" ht="12.75">
      <c r="A53" s="78" t="s">
        <v>144</v>
      </c>
      <c r="B53" s="122">
        <v>951</v>
      </c>
      <c r="C53" s="122">
        <v>856</v>
      </c>
      <c r="D53" s="129">
        <v>0</v>
      </c>
      <c r="E53" s="122">
        <v>0</v>
      </c>
      <c r="F53" s="122">
        <v>0</v>
      </c>
      <c r="G53" s="172">
        <f>SUM(B53:F53)</f>
        <v>1807</v>
      </c>
      <c r="H53" s="79"/>
      <c r="I53" s="62"/>
    </row>
    <row r="54" spans="1:9" ht="12.75">
      <c r="A54" s="78"/>
      <c r="B54" s="122"/>
      <c r="C54" s="122"/>
      <c r="D54" s="129"/>
      <c r="E54" s="79"/>
      <c r="F54" s="79"/>
      <c r="G54" s="174"/>
      <c r="H54" s="79"/>
      <c r="I54" s="62"/>
    </row>
    <row r="55" spans="1:9" s="84" customFormat="1" ht="13.5" thickBot="1">
      <c r="A55" s="16" t="s">
        <v>145</v>
      </c>
      <c r="B55" s="175">
        <f aca="true" t="shared" si="1" ref="B55:G55">SUM(B38:B54)</f>
        <v>104728</v>
      </c>
      <c r="C55" s="175">
        <f t="shared" si="1"/>
        <v>22870</v>
      </c>
      <c r="D55" s="175">
        <f t="shared" si="1"/>
        <v>-3129</v>
      </c>
      <c r="E55" s="175">
        <f t="shared" si="1"/>
        <v>97722.92583</v>
      </c>
      <c r="F55" s="175">
        <f t="shared" si="1"/>
        <v>6033</v>
      </c>
      <c r="G55" s="176">
        <f t="shared" si="1"/>
        <v>228224.92583</v>
      </c>
      <c r="H55" s="177"/>
      <c r="I55" s="178"/>
    </row>
    <row r="56" spans="1:9" ht="12.75">
      <c r="A56" s="48"/>
      <c r="B56" s="179"/>
      <c r="C56" s="179"/>
      <c r="D56" s="146"/>
      <c r="E56" s="146"/>
      <c r="F56" s="146"/>
      <c r="G56" s="174"/>
      <c r="H56" s="79"/>
      <c r="I56" s="62"/>
    </row>
    <row r="57" spans="1:9" ht="12.75" hidden="1">
      <c r="A57" s="348" t="s">
        <v>146</v>
      </c>
      <c r="B57" s="349"/>
      <c r="C57" s="349"/>
      <c r="D57" s="349"/>
      <c r="E57" s="349"/>
      <c r="F57" s="349"/>
      <c r="G57" s="349"/>
      <c r="H57" s="349"/>
      <c r="I57" s="62"/>
    </row>
    <row r="58" spans="1:9" ht="12.75" hidden="1">
      <c r="A58" s="350"/>
      <c r="B58" s="349"/>
      <c r="C58" s="349"/>
      <c r="D58" s="349"/>
      <c r="E58" s="349"/>
      <c r="F58" s="349"/>
      <c r="G58" s="349"/>
      <c r="H58" s="349"/>
      <c r="I58" s="62"/>
    </row>
    <row r="59" spans="1:9" ht="12.75">
      <c r="A59" s="78"/>
      <c r="B59" s="122"/>
      <c r="C59" s="122"/>
      <c r="D59" s="79"/>
      <c r="E59" s="79"/>
      <c r="F59" s="79"/>
      <c r="G59" s="79"/>
      <c r="H59" s="79"/>
      <c r="I59" s="62"/>
    </row>
    <row r="60" spans="1:9" ht="12.75">
      <c r="A60" s="78"/>
      <c r="B60" s="122"/>
      <c r="C60" s="122"/>
      <c r="D60" s="79"/>
      <c r="E60" s="79"/>
      <c r="F60" s="79"/>
      <c r="G60" s="79"/>
      <c r="H60" s="79"/>
      <c r="I60" s="62"/>
    </row>
    <row r="61" spans="1:9" ht="12.75">
      <c r="A61" s="78"/>
      <c r="B61" s="122"/>
      <c r="C61" s="122"/>
      <c r="D61" s="79"/>
      <c r="E61" s="79"/>
      <c r="F61" s="79"/>
      <c r="G61" s="79"/>
      <c r="H61" s="79"/>
      <c r="I61" s="62"/>
    </row>
    <row r="62" spans="1:9" ht="13.5" thickBot="1">
      <c r="A62" s="156"/>
      <c r="B62" s="180"/>
      <c r="C62" s="180"/>
      <c r="D62" s="157"/>
      <c r="E62" s="157"/>
      <c r="F62" s="157"/>
      <c r="G62" s="157"/>
      <c r="H62" s="157"/>
      <c r="I62" s="181"/>
    </row>
    <row r="63" spans="1:8" ht="12.75">
      <c r="A63" s="68"/>
      <c r="B63" s="127"/>
      <c r="C63" s="127"/>
      <c r="D63" s="68"/>
      <c r="E63" s="68"/>
      <c r="F63" s="68"/>
      <c r="G63" s="68"/>
      <c r="H63" s="68"/>
    </row>
    <row r="64" spans="1:8" ht="12.75">
      <c r="A64" s="68"/>
      <c r="B64" s="127"/>
      <c r="C64" s="127"/>
      <c r="D64" s="68"/>
      <c r="E64" s="68"/>
      <c r="F64" s="68"/>
      <c r="G64" s="68"/>
      <c r="H64" s="68"/>
    </row>
    <row r="65" spans="1:8" ht="12.75">
      <c r="A65" s="68"/>
      <c r="B65" s="127"/>
      <c r="C65" s="127"/>
      <c r="D65" s="68"/>
      <c r="E65" s="68"/>
      <c r="F65" s="68"/>
      <c r="G65" s="68"/>
      <c r="H65" s="68"/>
    </row>
    <row r="66" spans="1:8" ht="12.75">
      <c r="A66" s="68"/>
      <c r="B66" s="127"/>
      <c r="C66" s="127"/>
      <c r="D66" s="68"/>
      <c r="E66" s="68"/>
      <c r="F66" s="68"/>
      <c r="G66" s="68"/>
      <c r="H66" s="68"/>
    </row>
    <row r="67" spans="1:8" ht="12.75">
      <c r="A67" s="68"/>
      <c r="B67" s="127"/>
      <c r="C67" s="127"/>
      <c r="D67" s="68"/>
      <c r="E67" s="68"/>
      <c r="F67" s="68"/>
      <c r="G67" s="68"/>
      <c r="H67" s="68"/>
    </row>
    <row r="68" spans="1:8" ht="12.75">
      <c r="A68" s="68"/>
      <c r="B68" s="127"/>
      <c r="C68" s="127"/>
      <c r="D68" s="68"/>
      <c r="E68" s="68"/>
      <c r="F68" s="68"/>
      <c r="G68" s="68"/>
      <c r="H68" s="68"/>
    </row>
    <row r="69" spans="1:8" ht="12.75">
      <c r="A69" s="68"/>
      <c r="B69" s="127"/>
      <c r="C69" s="127"/>
      <c r="D69" s="68"/>
      <c r="E69" s="68"/>
      <c r="F69" s="68"/>
      <c r="G69" s="68"/>
      <c r="H69" s="68"/>
    </row>
    <row r="71" spans="1:8" ht="12.75">
      <c r="A71" s="68"/>
      <c r="B71" s="127"/>
      <c r="C71" s="127"/>
      <c r="D71" s="68"/>
      <c r="E71" s="68"/>
      <c r="F71" s="68"/>
      <c r="G71" s="68"/>
      <c r="H71" s="68"/>
    </row>
    <row r="72" spans="1:8" ht="12.75">
      <c r="A72" s="68"/>
      <c r="B72" s="127"/>
      <c r="C72" s="127"/>
      <c r="D72" s="68"/>
      <c r="E72" s="68"/>
      <c r="F72" s="68"/>
      <c r="G72" s="68"/>
      <c r="H72" s="68"/>
    </row>
    <row r="73" spans="1:8" ht="12.75">
      <c r="A73" s="68"/>
      <c r="B73" s="127"/>
      <c r="C73" s="127"/>
      <c r="D73" s="68"/>
      <c r="E73" s="68"/>
      <c r="F73" s="68"/>
      <c r="G73" s="68"/>
      <c r="H73" s="68"/>
    </row>
  </sheetData>
  <mergeCells count="7">
    <mergeCell ref="B11:D11"/>
    <mergeCell ref="B12:D12"/>
    <mergeCell ref="A57:H58"/>
    <mergeCell ref="B6:D6"/>
    <mergeCell ref="B7:D7"/>
    <mergeCell ref="B8:D8"/>
    <mergeCell ref="B10:D10"/>
  </mergeCells>
  <printOptions/>
  <pageMargins left="0.75" right="0.75" top="1.37" bottom="1" header="0.5" footer="0.5"/>
  <pageSetup horizontalDpi="600" verticalDpi="600" orientation="portrait" scale="72" r:id="rId3"/>
  <legacyDrawing r:id="rId2"/>
  <oleObjects>
    <oleObject progId="Paint.Picture" shapeId="1793870" r:id="rId1"/>
  </oleObjects>
</worksheet>
</file>

<file path=xl/worksheets/sheet4.xml><?xml version="1.0" encoding="utf-8"?>
<worksheet xmlns="http://schemas.openxmlformats.org/spreadsheetml/2006/main" xmlns:r="http://schemas.openxmlformats.org/officeDocument/2006/relationships">
  <dimension ref="A1:R63"/>
  <sheetViews>
    <sheetView workbookViewId="0" topLeftCell="A1">
      <selection activeCell="E2" sqref="E2"/>
    </sheetView>
  </sheetViews>
  <sheetFormatPr defaultColWidth="9.140625" defaultRowHeight="12.75"/>
  <cols>
    <col min="1" max="1" width="3.140625" style="5" customWidth="1"/>
    <col min="2" max="2" width="2.28125" style="5" customWidth="1"/>
    <col min="3" max="3" width="3.00390625" style="5" customWidth="1"/>
    <col min="4" max="4" width="36.57421875" style="5" customWidth="1"/>
    <col min="5" max="5" width="25.7109375" style="5" customWidth="1"/>
    <col min="6" max="6" width="15.57421875" style="27" customWidth="1"/>
    <col min="7" max="7" width="2.00390625" style="5" customWidth="1"/>
    <col min="8" max="8" width="9.140625" style="5" hidden="1" customWidth="1"/>
    <col min="9" max="9" width="2.8515625" style="5" customWidth="1"/>
    <col min="10" max="16384" width="9.140625" style="5" customWidth="1"/>
  </cols>
  <sheetData>
    <row r="1" spans="1:9" ht="14.25">
      <c r="A1" s="183"/>
      <c r="B1" s="184"/>
      <c r="C1" s="184"/>
      <c r="D1" s="184"/>
      <c r="E1" s="184"/>
      <c r="F1" s="184"/>
      <c r="G1" s="184"/>
      <c r="H1" s="187"/>
      <c r="I1" s="4"/>
    </row>
    <row r="2" spans="1:9" ht="14.25">
      <c r="A2" s="23"/>
      <c r="B2" s="79"/>
      <c r="C2" s="79"/>
      <c r="D2" s="79"/>
      <c r="E2" s="79"/>
      <c r="F2" s="79"/>
      <c r="G2" s="79"/>
      <c r="H2" s="188"/>
      <c r="I2" s="9"/>
    </row>
    <row r="3" spans="1:9" ht="12.75">
      <c r="A3" s="23"/>
      <c r="B3" s="79"/>
      <c r="C3" s="79"/>
      <c r="D3" s="79"/>
      <c r="E3" s="79"/>
      <c r="F3" s="79"/>
      <c r="G3" s="79"/>
      <c r="H3" s="80"/>
      <c r="I3" s="9"/>
    </row>
    <row r="4" spans="1:9" ht="12.75">
      <c r="A4" s="23"/>
      <c r="B4" s="21"/>
      <c r="C4" s="21"/>
      <c r="D4" s="21"/>
      <c r="E4" s="21"/>
      <c r="F4" s="189"/>
      <c r="G4" s="21"/>
      <c r="H4" s="9"/>
      <c r="I4" s="9"/>
    </row>
    <row r="5" spans="1:9" ht="15" customHeight="1">
      <c r="A5" s="23"/>
      <c r="B5" s="21"/>
      <c r="C5" s="21"/>
      <c r="D5" s="21"/>
      <c r="E5" s="21"/>
      <c r="F5" s="189"/>
      <c r="G5" s="21"/>
      <c r="H5" s="9"/>
      <c r="I5" s="9"/>
    </row>
    <row r="6" spans="1:9" ht="12.75">
      <c r="A6" s="23"/>
      <c r="B6" s="190" t="s">
        <v>147</v>
      </c>
      <c r="C6" s="190"/>
      <c r="D6" s="190"/>
      <c r="E6" s="190"/>
      <c r="F6" s="190"/>
      <c r="G6" s="190"/>
      <c r="H6" s="191"/>
      <c r="I6" s="9"/>
    </row>
    <row r="7" spans="1:9" ht="12.75">
      <c r="A7" s="23"/>
      <c r="B7" s="192" t="s">
        <v>148</v>
      </c>
      <c r="C7" s="192"/>
      <c r="D7" s="192"/>
      <c r="E7" s="192"/>
      <c r="F7" s="192"/>
      <c r="G7" s="192"/>
      <c r="H7" s="193"/>
      <c r="I7" s="9"/>
    </row>
    <row r="8" spans="1:9" ht="12.75">
      <c r="A8" s="23"/>
      <c r="B8" s="21"/>
      <c r="C8" s="21"/>
      <c r="D8" s="21"/>
      <c r="E8" s="21"/>
      <c r="F8" s="189"/>
      <c r="G8" s="21"/>
      <c r="H8" s="9"/>
      <c r="I8" s="9"/>
    </row>
    <row r="9" spans="1:9" ht="12.75">
      <c r="A9" s="23"/>
      <c r="B9" s="359" t="s">
        <v>149</v>
      </c>
      <c r="C9" s="359"/>
      <c r="D9" s="359"/>
      <c r="E9" s="359"/>
      <c r="F9" s="359"/>
      <c r="G9" s="359"/>
      <c r="H9" s="327"/>
      <c r="I9" s="9"/>
    </row>
    <row r="10" spans="1:9" ht="12.75">
      <c r="A10" s="23"/>
      <c r="B10" s="359" t="s">
        <v>150</v>
      </c>
      <c r="C10" s="359"/>
      <c r="D10" s="359"/>
      <c r="E10" s="359"/>
      <c r="F10" s="359"/>
      <c r="G10" s="359"/>
      <c r="H10" s="327"/>
      <c r="I10" s="9"/>
    </row>
    <row r="11" spans="1:9" ht="13.5" thickBot="1">
      <c r="A11" s="23"/>
      <c r="B11" s="192" t="s">
        <v>151</v>
      </c>
      <c r="C11" s="192"/>
      <c r="D11" s="192"/>
      <c r="E11" s="192"/>
      <c r="F11" s="192"/>
      <c r="G11" s="192"/>
      <c r="H11" s="194"/>
      <c r="I11" s="9"/>
    </row>
    <row r="12" spans="1:9" ht="12.75">
      <c r="A12" s="23"/>
      <c r="B12" s="21"/>
      <c r="C12" s="21"/>
      <c r="D12" s="21"/>
      <c r="E12" s="21"/>
      <c r="F12" s="189"/>
      <c r="G12" s="21"/>
      <c r="H12" s="9"/>
      <c r="I12" s="9"/>
    </row>
    <row r="13" spans="1:9" ht="12.75">
      <c r="A13" s="23"/>
      <c r="B13" s="195" t="s">
        <v>152</v>
      </c>
      <c r="C13" s="196"/>
      <c r="D13" s="196"/>
      <c r="E13" s="196"/>
      <c r="F13" s="197"/>
      <c r="G13" s="198"/>
      <c r="H13" s="199"/>
      <c r="I13" s="9"/>
    </row>
    <row r="14" spans="1:9" ht="12.75">
      <c r="A14" s="23"/>
      <c r="B14" s="198"/>
      <c r="C14" s="198"/>
      <c r="D14" s="198"/>
      <c r="E14" s="198"/>
      <c r="F14" s="198"/>
      <c r="G14" s="198"/>
      <c r="H14" s="199"/>
      <c r="I14" s="9"/>
    </row>
    <row r="15" spans="1:9" ht="12.75">
      <c r="A15" s="23"/>
      <c r="B15" s="200"/>
      <c r="C15" s="201"/>
      <c r="D15" s="201"/>
      <c r="E15" s="201"/>
      <c r="F15" s="202"/>
      <c r="G15" s="21"/>
      <c r="H15" s="9"/>
      <c r="I15" s="9"/>
    </row>
    <row r="16" spans="1:9" ht="12.75" customHeight="1" hidden="1">
      <c r="A16" s="23"/>
      <c r="B16" s="203"/>
      <c r="C16" s="21"/>
      <c r="D16" s="21"/>
      <c r="E16" s="21"/>
      <c r="F16" s="204"/>
      <c r="G16" s="21"/>
      <c r="H16" s="9"/>
      <c r="I16" s="9"/>
    </row>
    <row r="17" spans="1:9" ht="12.75">
      <c r="A17" s="23"/>
      <c r="B17" s="205"/>
      <c r="C17" s="21"/>
      <c r="D17" s="21"/>
      <c r="E17" s="21"/>
      <c r="F17" s="206" t="s">
        <v>61</v>
      </c>
      <c r="G17" s="21"/>
      <c r="H17" s="9"/>
      <c r="I17" s="9"/>
    </row>
    <row r="18" spans="1:9" ht="12.75">
      <c r="A18" s="23"/>
      <c r="B18" s="203" t="s">
        <v>153</v>
      </c>
      <c r="C18" s="21"/>
      <c r="D18" s="21"/>
      <c r="E18" s="21"/>
      <c r="F18" s="29"/>
      <c r="G18" s="21"/>
      <c r="H18" s="9"/>
      <c r="I18" s="9"/>
    </row>
    <row r="19" spans="1:9" ht="12.75">
      <c r="A19" s="23"/>
      <c r="B19" s="205" t="s">
        <v>154</v>
      </c>
      <c r="C19" s="21"/>
      <c r="D19" s="21"/>
      <c r="E19" s="21"/>
      <c r="F19" s="29">
        <f>'IS'!F45</f>
        <v>37069.7713256</v>
      </c>
      <c r="G19" s="21"/>
      <c r="H19" s="9"/>
      <c r="I19" s="207"/>
    </row>
    <row r="20" spans="1:9" ht="12.75">
      <c r="A20" s="23"/>
      <c r="B20" s="205" t="s">
        <v>155</v>
      </c>
      <c r="C20" s="21"/>
      <c r="D20" s="21"/>
      <c r="E20" s="21"/>
      <c r="F20" s="29"/>
      <c r="G20" s="21"/>
      <c r="H20" s="9"/>
      <c r="I20" s="207"/>
    </row>
    <row r="21" spans="1:9" ht="12.75">
      <c r="A21" s="23"/>
      <c r="B21" s="205"/>
      <c r="C21" s="21" t="s">
        <v>156</v>
      </c>
      <c r="D21" s="21"/>
      <c r="E21" s="21"/>
      <c r="F21" s="29">
        <v>4246</v>
      </c>
      <c r="G21" s="21"/>
      <c r="H21" s="9"/>
      <c r="I21" s="207"/>
    </row>
    <row r="22" spans="1:9" ht="12.75" hidden="1">
      <c r="A22" s="23"/>
      <c r="B22" s="205"/>
      <c r="C22" s="21" t="s">
        <v>157</v>
      </c>
      <c r="D22" s="21"/>
      <c r="E22" s="21"/>
      <c r="F22" s="29"/>
      <c r="G22" s="21"/>
      <c r="H22" s="9"/>
      <c r="I22" s="207"/>
    </row>
    <row r="23" spans="1:9" ht="12.75">
      <c r="A23" s="23"/>
      <c r="B23" s="205"/>
      <c r="C23" s="21" t="s">
        <v>158</v>
      </c>
      <c r="D23" s="21"/>
      <c r="E23" s="21"/>
      <c r="F23" s="32">
        <v>-21178</v>
      </c>
      <c r="G23" s="21"/>
      <c r="H23" s="9"/>
      <c r="I23" s="207"/>
    </row>
    <row r="24" spans="1:9" ht="12.75">
      <c r="A24" s="23"/>
      <c r="B24" s="205" t="s">
        <v>159</v>
      </c>
      <c r="C24" s="21"/>
      <c r="D24" s="21"/>
      <c r="E24" s="21"/>
      <c r="F24" s="29">
        <f>SUM(F19:F23)</f>
        <v>20137.7713256</v>
      </c>
      <c r="G24" s="21"/>
      <c r="H24" s="9"/>
      <c r="I24" s="207"/>
    </row>
    <row r="25" spans="1:9" ht="12.75">
      <c r="A25" s="23"/>
      <c r="B25" s="205"/>
      <c r="C25" s="21"/>
      <c r="D25" s="21"/>
      <c r="E25" s="21"/>
      <c r="F25" s="29"/>
      <c r="G25" s="21"/>
      <c r="H25" s="9"/>
      <c r="I25" s="207"/>
    </row>
    <row r="26" spans="1:9" ht="12.75" hidden="1">
      <c r="A26" s="23"/>
      <c r="B26" s="205" t="s">
        <v>160</v>
      </c>
      <c r="C26" s="21"/>
      <c r="D26" s="21"/>
      <c r="E26" s="21"/>
      <c r="F26" s="29"/>
      <c r="G26" s="21"/>
      <c r="H26" s="9"/>
      <c r="I26" s="207"/>
    </row>
    <row r="27" spans="1:9" ht="12.75" hidden="1">
      <c r="A27" s="23"/>
      <c r="B27" s="205" t="s">
        <v>161</v>
      </c>
      <c r="C27" s="21"/>
      <c r="D27" s="21"/>
      <c r="E27" s="21"/>
      <c r="F27" s="29"/>
      <c r="G27" s="21"/>
      <c r="H27" s="9"/>
      <c r="I27" s="207"/>
    </row>
    <row r="28" spans="1:9" ht="12.75">
      <c r="A28" s="23"/>
      <c r="B28" s="205" t="s">
        <v>162</v>
      </c>
      <c r="C28" s="21"/>
      <c r="D28" s="21"/>
      <c r="E28" s="21"/>
      <c r="F28" s="29">
        <v>13668</v>
      </c>
      <c r="G28" s="21"/>
      <c r="H28" s="9"/>
      <c r="I28" s="207"/>
    </row>
    <row r="29" spans="1:9" ht="12.75">
      <c r="A29" s="23"/>
      <c r="B29" s="205" t="s">
        <v>163</v>
      </c>
      <c r="C29" s="21"/>
      <c r="D29" s="21"/>
      <c r="E29" s="21"/>
      <c r="F29" s="32">
        <v>13867</v>
      </c>
      <c r="G29" s="21"/>
      <c r="H29" s="9"/>
      <c r="I29" s="207"/>
    </row>
    <row r="30" spans="1:9" ht="12.75">
      <c r="A30" s="23"/>
      <c r="B30" s="205" t="s">
        <v>164</v>
      </c>
      <c r="C30" s="21"/>
      <c r="D30" s="21"/>
      <c r="E30" s="21"/>
      <c r="F30" s="29">
        <f>SUM(F24:F29)</f>
        <v>47672.7713256</v>
      </c>
      <c r="G30" s="21"/>
      <c r="H30" s="9"/>
      <c r="I30" s="207"/>
    </row>
    <row r="31" spans="1:9" ht="12.75">
      <c r="A31" s="23"/>
      <c r="B31" s="205"/>
      <c r="C31" s="21"/>
      <c r="D31" s="21"/>
      <c r="E31" s="21"/>
      <c r="F31" s="29"/>
      <c r="G31" s="21"/>
      <c r="H31" s="9"/>
      <c r="I31" s="207"/>
    </row>
    <row r="32" spans="1:18" ht="15.75">
      <c r="A32" s="23"/>
      <c r="B32" s="205" t="s">
        <v>165</v>
      </c>
      <c r="C32" s="21"/>
      <c r="D32" s="21"/>
      <c r="E32" s="21"/>
      <c r="F32" s="32">
        <v>-8244</v>
      </c>
      <c r="G32" s="21"/>
      <c r="H32" s="9"/>
      <c r="I32" s="207"/>
      <c r="L32" s="346"/>
      <c r="M32" s="295"/>
      <c r="N32" s="295"/>
      <c r="O32" s="295"/>
      <c r="P32" s="295"/>
      <c r="Q32" s="295"/>
      <c r="R32" s="296"/>
    </row>
    <row r="33" spans="1:18" ht="12.75">
      <c r="A33" s="23"/>
      <c r="B33" s="205" t="s">
        <v>166</v>
      </c>
      <c r="C33" s="21"/>
      <c r="D33" s="21"/>
      <c r="E33" s="21"/>
      <c r="F33" s="25">
        <f>SUM(F30:F32)</f>
        <v>39428.7713256</v>
      </c>
      <c r="G33" s="21"/>
      <c r="H33" s="9"/>
      <c r="I33" s="207"/>
      <c r="L33" s="297" t="s">
        <v>167</v>
      </c>
      <c r="M33" s="298"/>
      <c r="N33" s="298"/>
      <c r="O33" s="298"/>
      <c r="P33" s="298"/>
      <c r="Q33" s="298"/>
      <c r="R33" s="267"/>
    </row>
    <row r="34" spans="1:18" ht="12.75">
      <c r="A34" s="23"/>
      <c r="B34" s="205"/>
      <c r="C34" s="21"/>
      <c r="D34" s="21"/>
      <c r="E34" s="21"/>
      <c r="F34" s="29"/>
      <c r="G34" s="21"/>
      <c r="H34" s="9"/>
      <c r="I34" s="9"/>
      <c r="L34" s="353" t="s">
        <v>168</v>
      </c>
      <c r="M34" s="351"/>
      <c r="N34" s="351"/>
      <c r="O34" s="351"/>
      <c r="P34" s="351"/>
      <c r="Q34" s="351"/>
      <c r="R34" s="354"/>
    </row>
    <row r="35" spans="1:18" s="21" customFormat="1" ht="12.75">
      <c r="A35" s="23"/>
      <c r="B35" s="205"/>
      <c r="F35" s="22"/>
      <c r="H35" s="9"/>
      <c r="I35" s="9"/>
      <c r="L35" s="78"/>
      <c r="M35" s="79"/>
      <c r="N35" s="79"/>
      <c r="O35" s="79"/>
      <c r="P35" s="79"/>
      <c r="Q35" s="79"/>
      <c r="R35" s="80"/>
    </row>
    <row r="36" spans="1:11" s="21" customFormat="1" ht="12.75">
      <c r="A36" s="23"/>
      <c r="B36" s="209" t="s">
        <v>169</v>
      </c>
      <c r="F36" s="22"/>
      <c r="H36" s="9"/>
      <c r="I36" s="9"/>
      <c r="J36" s="79"/>
      <c r="K36" s="79"/>
    </row>
    <row r="37" spans="1:11" s="21" customFormat="1" ht="12.75">
      <c r="A37" s="23"/>
      <c r="B37" s="205"/>
      <c r="C37" s="21" t="s">
        <v>170</v>
      </c>
      <c r="F37" s="29">
        <v>-25427</v>
      </c>
      <c r="H37" s="9"/>
      <c r="I37" s="207"/>
      <c r="J37" s="79"/>
      <c r="K37" s="79"/>
    </row>
    <row r="38" spans="1:18" s="21" customFormat="1" ht="16.5" thickBot="1">
      <c r="A38" s="23"/>
      <c r="B38" s="205"/>
      <c r="C38" s="21" t="s">
        <v>171</v>
      </c>
      <c r="F38" s="29">
        <v>-850</v>
      </c>
      <c r="H38" s="9"/>
      <c r="I38" s="214"/>
      <c r="J38" s="208"/>
      <c r="K38" s="13"/>
      <c r="L38" s="355" t="s">
        <v>172</v>
      </c>
      <c r="M38" s="356"/>
      <c r="N38" s="356"/>
      <c r="O38" s="356"/>
      <c r="P38" s="356"/>
      <c r="Q38" s="356"/>
      <c r="R38" s="357"/>
    </row>
    <row r="39" spans="1:18" s="21" customFormat="1" ht="12.75">
      <c r="A39" s="23"/>
      <c r="B39" s="205" t="s">
        <v>173</v>
      </c>
      <c r="F39" s="42">
        <f>SUM(F37:F38)</f>
        <v>-26277</v>
      </c>
      <c r="H39" s="9"/>
      <c r="I39" s="214"/>
      <c r="J39" s="190" t="s">
        <v>174</v>
      </c>
      <c r="K39" s="190"/>
      <c r="L39" s="91" t="s">
        <v>152</v>
      </c>
      <c r="M39" s="196"/>
      <c r="N39" s="196"/>
      <c r="O39" s="196"/>
      <c r="P39" s="197"/>
      <c r="Q39" s="198"/>
      <c r="R39" s="199"/>
    </row>
    <row r="40" spans="1:16" s="21" customFormat="1" ht="12.75">
      <c r="A40" s="23"/>
      <c r="B40" s="205"/>
      <c r="F40" s="22"/>
      <c r="H40" s="9"/>
      <c r="I40" s="9"/>
      <c r="J40" s="351" t="s">
        <v>175</v>
      </c>
      <c r="K40" s="352"/>
      <c r="L40" s="352"/>
      <c r="M40" s="352"/>
      <c r="N40" s="352"/>
      <c r="O40" s="352"/>
      <c r="P40" s="352"/>
    </row>
    <row r="41" spans="1:16" ht="12.75">
      <c r="A41" s="23"/>
      <c r="B41" s="205"/>
      <c r="C41" s="21"/>
      <c r="D41" s="21"/>
      <c r="E41" s="21"/>
      <c r="F41" s="22"/>
      <c r="G41" s="21"/>
      <c r="H41" s="9"/>
      <c r="I41" s="9"/>
      <c r="J41" s="68"/>
      <c r="K41" s="68"/>
      <c r="L41" s="68"/>
      <c r="M41" s="68"/>
      <c r="N41" s="68"/>
      <c r="O41" s="68"/>
      <c r="P41" s="68"/>
    </row>
    <row r="42" spans="1:16" ht="12.75">
      <c r="A42" s="23"/>
      <c r="B42" s="203" t="s">
        <v>176</v>
      </c>
      <c r="C42" s="21"/>
      <c r="D42" s="21"/>
      <c r="E42" s="21"/>
      <c r="F42" s="22"/>
      <c r="G42" s="21"/>
      <c r="H42" s="9"/>
      <c r="I42" s="9"/>
      <c r="J42" s="358" t="s">
        <v>177</v>
      </c>
      <c r="K42" s="358"/>
      <c r="L42" s="358"/>
      <c r="M42" s="358"/>
      <c r="N42" s="358"/>
      <c r="O42" s="358"/>
      <c r="P42" s="358"/>
    </row>
    <row r="43" spans="1:16" ht="12.75">
      <c r="A43" s="23"/>
      <c r="B43" s="205"/>
      <c r="C43" s="21" t="s">
        <v>178</v>
      </c>
      <c r="D43" s="21"/>
      <c r="E43" s="21"/>
      <c r="F43" s="29">
        <v>-830</v>
      </c>
      <c r="G43" s="21"/>
      <c r="H43" s="9"/>
      <c r="I43" s="207"/>
      <c r="J43" s="82"/>
      <c r="K43" s="82"/>
      <c r="L43" s="82"/>
      <c r="M43" s="82"/>
      <c r="N43" s="82"/>
      <c r="O43" s="82"/>
      <c r="P43" s="82"/>
    </row>
    <row r="44" spans="1:16" ht="12.75">
      <c r="A44" s="23"/>
      <c r="B44" s="205"/>
      <c r="C44" s="21" t="s">
        <v>179</v>
      </c>
      <c r="D44" s="21"/>
      <c r="E44" s="21"/>
      <c r="F44" s="29">
        <v>-6021</v>
      </c>
      <c r="G44" s="21"/>
      <c r="H44" s="9"/>
      <c r="I44" s="207"/>
      <c r="J44" s="351" t="s">
        <v>180</v>
      </c>
      <c r="K44" s="352"/>
      <c r="L44" s="352"/>
      <c r="M44" s="352"/>
      <c r="N44" s="352"/>
      <c r="O44" s="352"/>
      <c r="P44" s="352"/>
    </row>
    <row r="45" spans="1:16" ht="12.75">
      <c r="A45" s="23"/>
      <c r="B45" s="205"/>
      <c r="C45" s="21" t="s">
        <v>181</v>
      </c>
      <c r="D45" s="21"/>
      <c r="E45" s="21"/>
      <c r="F45" s="29">
        <v>-3000</v>
      </c>
      <c r="G45" s="21"/>
      <c r="H45" s="9"/>
      <c r="I45" s="207"/>
      <c r="J45" s="192"/>
      <c r="K45" s="198"/>
      <c r="L45" s="198"/>
      <c r="M45" s="198"/>
      <c r="N45" s="198"/>
      <c r="O45" s="198"/>
      <c r="P45" s="198"/>
    </row>
    <row r="46" spans="1:16" ht="12.75">
      <c r="A46" s="23"/>
      <c r="B46" s="205"/>
      <c r="C46" s="21" t="s">
        <v>182</v>
      </c>
      <c r="D46" s="21"/>
      <c r="E46" s="21"/>
      <c r="F46" s="29">
        <v>-2878</v>
      </c>
      <c r="G46" s="21"/>
      <c r="H46" s="9"/>
      <c r="I46" s="207"/>
      <c r="J46" s="192"/>
      <c r="K46" s="198"/>
      <c r="L46" s="198"/>
      <c r="M46" s="198"/>
      <c r="N46" s="198"/>
      <c r="O46" s="198"/>
      <c r="P46" s="198"/>
    </row>
    <row r="47" spans="1:16" ht="12.75">
      <c r="A47" s="23"/>
      <c r="B47" s="205"/>
      <c r="C47" s="21" t="s">
        <v>183</v>
      </c>
      <c r="D47" s="21"/>
      <c r="E47" s="21"/>
      <c r="F47" s="29">
        <v>1757</v>
      </c>
      <c r="G47" s="21"/>
      <c r="H47" s="9"/>
      <c r="I47" s="207"/>
      <c r="J47" s="192"/>
      <c r="K47" s="198"/>
      <c r="L47" s="198"/>
      <c r="M47" s="198"/>
      <c r="N47" s="198"/>
      <c r="O47" s="198"/>
      <c r="P47" s="198"/>
    </row>
    <row r="48" spans="1:16" s="21" customFormat="1" ht="12.75">
      <c r="A48" s="23"/>
      <c r="B48" s="205" t="s">
        <v>184</v>
      </c>
      <c r="F48" s="42">
        <f>SUM(F43:F47)</f>
        <v>-10972</v>
      </c>
      <c r="H48" s="9"/>
      <c r="I48" s="207"/>
      <c r="J48" s="351"/>
      <c r="K48" s="352"/>
      <c r="L48" s="352"/>
      <c r="M48" s="352"/>
      <c r="N48" s="352"/>
      <c r="O48" s="352"/>
      <c r="P48" s="352"/>
    </row>
    <row r="49" spans="1:16" s="21" customFormat="1" ht="12.75">
      <c r="A49" s="23"/>
      <c r="B49" s="205"/>
      <c r="F49" s="22"/>
      <c r="H49" s="9"/>
      <c r="I49" s="207"/>
      <c r="J49" s="192"/>
      <c r="K49" s="198"/>
      <c r="L49" s="198"/>
      <c r="M49" s="198"/>
      <c r="N49" s="198"/>
      <c r="O49" s="198"/>
      <c r="P49" s="198"/>
    </row>
    <row r="50" spans="1:9" s="21" customFormat="1" ht="12.75">
      <c r="A50" s="23"/>
      <c r="B50" s="205"/>
      <c r="F50" s="22"/>
      <c r="H50" s="199"/>
      <c r="I50" s="207"/>
    </row>
    <row r="51" spans="1:9" ht="12.75">
      <c r="A51" s="23"/>
      <c r="B51" s="203" t="s">
        <v>185</v>
      </c>
      <c r="C51" s="21"/>
      <c r="D51" s="21"/>
      <c r="E51" s="21"/>
      <c r="F51" s="215"/>
      <c r="G51" s="21"/>
      <c r="H51" s="9"/>
      <c r="I51" s="207"/>
    </row>
    <row r="52" spans="1:9" ht="12.75">
      <c r="A52" s="23"/>
      <c r="B52" s="205"/>
      <c r="C52" s="216" t="s">
        <v>186</v>
      </c>
      <c r="D52" s="21"/>
      <c r="E52" s="21"/>
      <c r="F52" s="217">
        <f>+F33+F39+F48</f>
        <v>2179.771325599999</v>
      </c>
      <c r="G52" s="21"/>
      <c r="H52" s="9"/>
      <c r="I52" s="207"/>
    </row>
    <row r="53" spans="1:9" ht="12.75">
      <c r="A53" s="23"/>
      <c r="B53" s="203" t="s">
        <v>187</v>
      </c>
      <c r="C53" s="21"/>
      <c r="D53" s="21"/>
      <c r="E53" s="21"/>
      <c r="F53" s="29">
        <v>37005</v>
      </c>
      <c r="G53" s="21"/>
      <c r="H53" s="9"/>
      <c r="I53" s="207"/>
    </row>
    <row r="54" spans="1:9" ht="12.75">
      <c r="A54" s="23"/>
      <c r="B54" s="203" t="s">
        <v>188</v>
      </c>
      <c r="C54" s="21"/>
      <c r="D54" s="21"/>
      <c r="E54" s="21"/>
      <c r="F54" s="218">
        <v>0</v>
      </c>
      <c r="G54" s="21"/>
      <c r="H54" s="9"/>
      <c r="I54" s="207"/>
    </row>
    <row r="55" spans="1:9" ht="13.5" thickBot="1">
      <c r="A55" s="23"/>
      <c r="B55" s="203" t="s">
        <v>189</v>
      </c>
      <c r="C55" s="21"/>
      <c r="D55" s="21"/>
      <c r="E55" s="21"/>
      <c r="F55" s="219">
        <f>SUM(F52:F54)</f>
        <v>39184.7713256</v>
      </c>
      <c r="G55" s="21"/>
      <c r="H55" s="9"/>
      <c r="I55" s="207"/>
    </row>
    <row r="56" spans="1:9" ht="13.5" thickTop="1">
      <c r="A56" s="23"/>
      <c r="B56" s="220"/>
      <c r="C56" s="221"/>
      <c r="D56" s="221"/>
      <c r="E56" s="221"/>
      <c r="F56" s="215"/>
      <c r="G56" s="21"/>
      <c r="H56" s="9"/>
      <c r="I56" s="207"/>
    </row>
    <row r="57" spans="1:9" s="21" customFormat="1" ht="13.5" thickBot="1">
      <c r="A57" s="51"/>
      <c r="B57" s="52"/>
      <c r="C57" s="52"/>
      <c r="D57" s="52"/>
      <c r="E57" s="52"/>
      <c r="F57" s="222"/>
      <c r="G57" s="52"/>
      <c r="H57" s="53"/>
      <c r="I57" s="53"/>
    </row>
    <row r="60" ht="12.75">
      <c r="I60" s="27"/>
    </row>
    <row r="61" spans="6:9" ht="12.75">
      <c r="F61" s="189"/>
      <c r="I61" s="27"/>
    </row>
    <row r="63" ht="12.75">
      <c r="I63" s="27"/>
    </row>
  </sheetData>
  <mergeCells count="10">
    <mergeCell ref="B9:H9"/>
    <mergeCell ref="B10:H10"/>
    <mergeCell ref="L32:R32"/>
    <mergeCell ref="L33:R33"/>
    <mergeCell ref="J44:P44"/>
    <mergeCell ref="J48:P48"/>
    <mergeCell ref="L34:R34"/>
    <mergeCell ref="L38:R38"/>
    <mergeCell ref="J40:P40"/>
    <mergeCell ref="J42:P42"/>
  </mergeCells>
  <printOptions/>
  <pageMargins left="0.75" right="0.75" top="0.69" bottom="0.77" header="0.5" footer="0.5"/>
  <pageSetup horizontalDpi="600" verticalDpi="600" orientation="portrait" r:id="rId4"/>
  <legacyDrawing r:id="rId3"/>
  <oleObjects>
    <oleObject progId="Paint.Picture" shapeId="1811182" r:id="rId1"/>
    <oleObject progId="Paint.Picture" shapeId="1811195" r:id="rId2"/>
  </oleObjects>
</worksheet>
</file>

<file path=xl/worksheets/sheet5.xml><?xml version="1.0" encoding="utf-8"?>
<worksheet xmlns="http://schemas.openxmlformats.org/spreadsheetml/2006/main" xmlns:r="http://schemas.openxmlformats.org/officeDocument/2006/relationships">
  <dimension ref="A1:K201"/>
  <sheetViews>
    <sheetView tabSelected="1" zoomScale="75" zoomScaleNormal="75" workbookViewId="0" topLeftCell="A135">
      <selection activeCell="E149" sqref="E149"/>
    </sheetView>
  </sheetViews>
  <sheetFormatPr defaultColWidth="9.140625" defaultRowHeight="12.75"/>
  <cols>
    <col min="1" max="1" width="5.28125" style="305" customWidth="1"/>
    <col min="2" max="2" width="14.7109375" style="227" customWidth="1"/>
    <col min="3" max="4" width="10.00390625" style="227" customWidth="1"/>
    <col min="5" max="5" width="18.57421875" style="227" customWidth="1"/>
    <col min="6" max="7" width="14.421875" style="227" customWidth="1"/>
    <col min="8" max="8" width="12.8515625" style="227" customWidth="1"/>
    <col min="9" max="10" width="15.8515625" style="227" customWidth="1"/>
    <col min="11" max="11" width="12.421875" style="227" customWidth="1"/>
    <col min="12" max="16384" width="9.140625" style="227" customWidth="1"/>
  </cols>
  <sheetData>
    <row r="1" spans="1:11" ht="15.75">
      <c r="A1" s="223" t="s">
        <v>74</v>
      </c>
      <c r="B1" s="224"/>
      <c r="C1" s="224"/>
      <c r="D1" s="224"/>
      <c r="E1" s="224"/>
      <c r="F1" s="224"/>
      <c r="G1" s="224"/>
      <c r="H1" s="224"/>
      <c r="I1" s="224"/>
      <c r="J1" s="225"/>
      <c r="K1" s="226"/>
    </row>
    <row r="2" spans="1:11" ht="15.75">
      <c r="A2" s="228" t="s">
        <v>190</v>
      </c>
      <c r="B2" s="229" t="s">
        <v>191</v>
      </c>
      <c r="C2" s="226"/>
      <c r="D2" s="226"/>
      <c r="E2" s="226"/>
      <c r="F2" s="226"/>
      <c r="G2" s="226"/>
      <c r="H2" s="226"/>
      <c r="I2" s="226"/>
      <c r="J2" s="230"/>
      <c r="K2" s="226"/>
    </row>
    <row r="3" spans="1:11" ht="15.75">
      <c r="A3" s="231">
        <v>1</v>
      </c>
      <c r="B3" s="229" t="s">
        <v>192</v>
      </c>
      <c r="C3" s="226"/>
      <c r="D3" s="226"/>
      <c r="E3" s="226"/>
      <c r="F3" s="226"/>
      <c r="G3" s="226"/>
      <c r="H3" s="226"/>
      <c r="I3" s="226"/>
      <c r="J3" s="226"/>
      <c r="K3" s="226"/>
    </row>
    <row r="4" spans="1:11" ht="15.75">
      <c r="A4" s="232"/>
      <c r="B4" s="269" t="s">
        <v>193</v>
      </c>
      <c r="C4" s="269"/>
      <c r="D4" s="269"/>
      <c r="E4" s="269"/>
      <c r="F4" s="269"/>
      <c r="G4" s="269"/>
      <c r="H4" s="269"/>
      <c r="I4" s="269"/>
      <c r="J4" s="269"/>
      <c r="K4" s="226"/>
    </row>
    <row r="5" spans="1:11" ht="51" customHeight="1">
      <c r="A5" s="234"/>
      <c r="B5" s="238"/>
      <c r="C5" s="238"/>
      <c r="D5" s="238"/>
      <c r="E5" s="238"/>
      <c r="F5" s="238"/>
      <c r="G5" s="238"/>
      <c r="H5" s="238"/>
      <c r="I5" s="238"/>
      <c r="J5" s="238"/>
      <c r="K5" s="226"/>
    </row>
    <row r="6" spans="1:11" ht="12.75" customHeight="1">
      <c r="A6" s="234"/>
      <c r="B6" s="235"/>
      <c r="C6" s="235"/>
      <c r="D6" s="235"/>
      <c r="E6" s="235"/>
      <c r="F6" s="235"/>
      <c r="G6" s="235"/>
      <c r="H6" s="235"/>
      <c r="I6" s="235"/>
      <c r="J6" s="235"/>
      <c r="K6" s="226"/>
    </row>
    <row r="7" spans="1:11" ht="96.75" customHeight="1">
      <c r="A7" s="234"/>
      <c r="B7" s="240" t="s">
        <v>194</v>
      </c>
      <c r="C7" s="213"/>
      <c r="D7" s="213"/>
      <c r="E7" s="213"/>
      <c r="F7" s="213"/>
      <c r="G7" s="213"/>
      <c r="H7" s="213"/>
      <c r="I7" s="213"/>
      <c r="J7" s="213"/>
      <c r="K7" s="226"/>
    </row>
    <row r="8" spans="1:11" ht="15.75">
      <c r="A8" s="234"/>
      <c r="B8" s="237"/>
      <c r="C8" s="243"/>
      <c r="D8" s="243"/>
      <c r="E8" s="243"/>
      <c r="F8" s="243"/>
      <c r="G8" s="243"/>
      <c r="H8" s="243"/>
      <c r="I8" s="243"/>
      <c r="J8" s="243"/>
      <c r="K8" s="226"/>
    </row>
    <row r="9" spans="1:11" ht="15.75">
      <c r="A9" s="234"/>
      <c r="B9" s="364" t="s">
        <v>195</v>
      </c>
      <c r="C9" s="364"/>
      <c r="D9" s="364"/>
      <c r="E9" s="364"/>
      <c r="F9" s="237"/>
      <c r="G9" s="237"/>
      <c r="H9" s="237"/>
      <c r="I9" s="244" t="s">
        <v>61</v>
      </c>
      <c r="J9" s="237"/>
      <c r="K9" s="226"/>
    </row>
    <row r="10" spans="1:11" ht="15.75">
      <c r="A10" s="234"/>
      <c r="B10" s="362" t="s">
        <v>196</v>
      </c>
      <c r="C10" s="362"/>
      <c r="D10" s="362"/>
      <c r="E10" s="362"/>
      <c r="F10" s="237"/>
      <c r="G10" s="237"/>
      <c r="H10" s="237"/>
      <c r="I10" s="246">
        <v>78656</v>
      </c>
      <c r="J10" s="237"/>
      <c r="K10" s="226"/>
    </row>
    <row r="11" spans="1:11" ht="15.75">
      <c r="A11" s="234"/>
      <c r="B11" s="362" t="s">
        <v>197</v>
      </c>
      <c r="C11" s="362"/>
      <c r="D11" s="362"/>
      <c r="E11" s="362"/>
      <c r="F11" s="362"/>
      <c r="G11" s="362"/>
      <c r="H11" s="237"/>
      <c r="I11" s="247">
        <v>5978</v>
      </c>
      <c r="J11" s="237"/>
      <c r="K11" s="226"/>
    </row>
    <row r="12" spans="1:11" ht="15.75">
      <c r="A12" s="234"/>
      <c r="B12" s="245"/>
      <c r="C12" s="245"/>
      <c r="D12" s="245"/>
      <c r="E12" s="245"/>
      <c r="F12" s="245"/>
      <c r="G12" s="243"/>
      <c r="H12" s="243"/>
      <c r="I12" s="243"/>
      <c r="J12" s="243"/>
      <c r="K12" s="226"/>
    </row>
    <row r="13" spans="1:11" ht="16.5" thickBot="1">
      <c r="A13" s="234"/>
      <c r="B13" s="245" t="s">
        <v>198</v>
      </c>
      <c r="C13" s="245"/>
      <c r="D13" s="245"/>
      <c r="E13" s="245"/>
      <c r="F13" s="245"/>
      <c r="G13" s="243"/>
      <c r="H13" s="243"/>
      <c r="I13" s="248">
        <f>SUM(I10:I12)</f>
        <v>84634</v>
      </c>
      <c r="J13" s="243"/>
      <c r="K13" s="226"/>
    </row>
    <row r="14" spans="1:11" ht="16.5" thickTop="1">
      <c r="A14" s="234"/>
      <c r="B14" s="245"/>
      <c r="C14" s="245"/>
      <c r="D14" s="245"/>
      <c r="E14" s="245"/>
      <c r="F14" s="245"/>
      <c r="G14" s="243"/>
      <c r="H14" s="243"/>
      <c r="I14" s="243"/>
      <c r="J14" s="243"/>
      <c r="K14" s="226"/>
    </row>
    <row r="15" spans="1:11" ht="15.75">
      <c r="A15" s="234"/>
      <c r="B15" s="362" t="s">
        <v>199</v>
      </c>
      <c r="C15" s="362"/>
      <c r="D15" s="362"/>
      <c r="E15" s="362"/>
      <c r="F15" s="362"/>
      <c r="G15" s="362"/>
      <c r="H15" s="362"/>
      <c r="I15" s="362"/>
      <c r="J15" s="362"/>
      <c r="K15" s="226"/>
    </row>
    <row r="16" spans="1:11" ht="15.75">
      <c r="A16" s="249"/>
      <c r="B16" s="226"/>
      <c r="C16" s="226"/>
      <c r="D16" s="226"/>
      <c r="E16" s="226"/>
      <c r="F16" s="226"/>
      <c r="G16" s="226"/>
      <c r="H16" s="226"/>
      <c r="I16" s="226"/>
      <c r="J16" s="250"/>
      <c r="K16" s="226"/>
    </row>
    <row r="17" spans="1:11" ht="15.75">
      <c r="A17" s="251">
        <v>2</v>
      </c>
      <c r="B17" s="229" t="s">
        <v>200</v>
      </c>
      <c r="C17" s="226"/>
      <c r="D17" s="226"/>
      <c r="E17" s="226"/>
      <c r="F17" s="226"/>
      <c r="G17" s="226"/>
      <c r="H17" s="226"/>
      <c r="I17" s="226"/>
      <c r="J17" s="250"/>
      <c r="K17" s="226"/>
    </row>
    <row r="18" spans="1:11" ht="15.75">
      <c r="A18" s="249"/>
      <c r="B18" s="226" t="s">
        <v>201</v>
      </c>
      <c r="C18" s="226"/>
      <c r="D18" s="226"/>
      <c r="E18" s="226"/>
      <c r="F18" s="226"/>
      <c r="G18" s="226"/>
      <c r="H18" s="226"/>
      <c r="I18" s="226"/>
      <c r="J18" s="250"/>
      <c r="K18" s="226"/>
    </row>
    <row r="19" spans="1:11" ht="15.75">
      <c r="A19" s="249"/>
      <c r="B19" s="226"/>
      <c r="C19" s="226"/>
      <c r="D19" s="226"/>
      <c r="E19" s="226"/>
      <c r="F19" s="226"/>
      <c r="G19" s="226"/>
      <c r="H19" s="226"/>
      <c r="I19" s="226"/>
      <c r="J19" s="250"/>
      <c r="K19" s="226"/>
    </row>
    <row r="20" spans="1:11" ht="15.75">
      <c r="A20" s="251">
        <v>3</v>
      </c>
      <c r="B20" s="363" t="s">
        <v>202</v>
      </c>
      <c r="C20" s="363"/>
      <c r="D20" s="363"/>
      <c r="E20" s="363"/>
      <c r="F20" s="363"/>
      <c r="G20" s="363"/>
      <c r="H20" s="363"/>
      <c r="I20" s="363"/>
      <c r="J20" s="363"/>
      <c r="K20" s="226"/>
    </row>
    <row r="21" spans="1:11" ht="15.75">
      <c r="A21" s="234"/>
      <c r="B21" s="34" t="s">
        <v>203</v>
      </c>
      <c r="C21" s="34"/>
      <c r="D21" s="34"/>
      <c r="E21" s="34"/>
      <c r="F21" s="34"/>
      <c r="G21" s="34"/>
      <c r="H21" s="34"/>
      <c r="I21" s="34"/>
      <c r="J21" s="34"/>
      <c r="K21" s="226"/>
    </row>
    <row r="22" spans="1:11" ht="15.75">
      <c r="A22" s="249"/>
      <c r="B22" s="226"/>
      <c r="C22" s="226"/>
      <c r="D22" s="226"/>
      <c r="E22" s="226"/>
      <c r="F22" s="226"/>
      <c r="G22" s="226"/>
      <c r="H22" s="226"/>
      <c r="I22" s="226"/>
      <c r="J22" s="226"/>
      <c r="K22" s="226"/>
    </row>
    <row r="23" spans="1:11" ht="34.5" customHeight="1">
      <c r="A23" s="254">
        <v>4</v>
      </c>
      <c r="B23" s="361" t="s">
        <v>204</v>
      </c>
      <c r="C23" s="212"/>
      <c r="D23" s="212"/>
      <c r="E23" s="212"/>
      <c r="F23" s="212"/>
      <c r="G23" s="212"/>
      <c r="H23" s="212"/>
      <c r="I23" s="212"/>
      <c r="J23" s="212"/>
      <c r="K23" s="226"/>
    </row>
    <row r="24" spans="1:11" ht="15.75">
      <c r="A24" s="249"/>
      <c r="B24" s="269" t="s">
        <v>205</v>
      </c>
      <c r="C24" s="212"/>
      <c r="D24" s="212"/>
      <c r="E24" s="212"/>
      <c r="F24" s="212"/>
      <c r="G24" s="212"/>
      <c r="H24" s="212"/>
      <c r="I24" s="212"/>
      <c r="J24" s="212"/>
      <c r="K24" s="226"/>
    </row>
    <row r="25" spans="1:11" ht="15.75">
      <c r="A25" s="249"/>
      <c r="B25" s="226"/>
      <c r="C25" s="226"/>
      <c r="D25" s="226"/>
      <c r="E25" s="226"/>
      <c r="F25" s="226"/>
      <c r="G25" s="226"/>
      <c r="H25" s="226"/>
      <c r="I25" s="226"/>
      <c r="J25" s="250"/>
      <c r="K25" s="226"/>
    </row>
    <row r="26" spans="1:11" ht="15.75">
      <c r="A26" s="254">
        <v>5</v>
      </c>
      <c r="B26" s="361" t="s">
        <v>206</v>
      </c>
      <c r="C26" s="212"/>
      <c r="D26" s="212"/>
      <c r="E26" s="212"/>
      <c r="F26" s="212"/>
      <c r="G26" s="212"/>
      <c r="H26" s="212"/>
      <c r="I26" s="212"/>
      <c r="J26" s="212"/>
      <c r="K26" s="226"/>
    </row>
    <row r="27" spans="1:11" ht="15.75">
      <c r="A27" s="249"/>
      <c r="B27" s="34" t="s">
        <v>207</v>
      </c>
      <c r="C27" s="186"/>
      <c r="D27" s="186"/>
      <c r="E27" s="186"/>
      <c r="F27" s="186"/>
      <c r="G27" s="186"/>
      <c r="H27" s="186"/>
      <c r="I27" s="186"/>
      <c r="J27" s="186"/>
      <c r="K27" s="226"/>
    </row>
    <row r="28" spans="1:11" ht="15.75">
      <c r="A28" s="249"/>
      <c r="B28" s="226"/>
      <c r="C28" s="226"/>
      <c r="D28" s="226"/>
      <c r="E28" s="226"/>
      <c r="F28" s="226"/>
      <c r="G28" s="226"/>
      <c r="H28" s="226"/>
      <c r="I28" s="226"/>
      <c r="J28" s="250"/>
      <c r="K28" s="226"/>
    </row>
    <row r="29" spans="1:10" ht="15.75">
      <c r="A29" s="251">
        <v>6</v>
      </c>
      <c r="B29" s="361" t="s">
        <v>208</v>
      </c>
      <c r="C29" s="238"/>
      <c r="D29" s="238"/>
      <c r="E29" s="238"/>
      <c r="F29" s="238"/>
      <c r="G29" s="238"/>
      <c r="H29" s="238"/>
      <c r="I29" s="238"/>
      <c r="J29" s="238"/>
    </row>
    <row r="30" spans="1:10" ht="19.5" customHeight="1">
      <c r="A30" s="251"/>
      <c r="B30" s="238"/>
      <c r="C30" s="238"/>
      <c r="D30" s="238"/>
      <c r="E30" s="238"/>
      <c r="F30" s="238"/>
      <c r="G30" s="238"/>
      <c r="H30" s="238"/>
      <c r="I30" s="238"/>
      <c r="J30" s="238"/>
    </row>
    <row r="31" spans="1:11" ht="12.75" customHeight="1">
      <c r="A31" s="232"/>
      <c r="B31" s="269" t="s">
        <v>209</v>
      </c>
      <c r="C31" s="269"/>
      <c r="D31" s="269"/>
      <c r="E31" s="269"/>
      <c r="F31" s="269"/>
      <c r="G31" s="269"/>
      <c r="H31" s="269"/>
      <c r="I31" s="269"/>
      <c r="J31" s="269"/>
      <c r="K31" s="226"/>
    </row>
    <row r="32" spans="1:11" ht="20.25" customHeight="1">
      <c r="A32" s="234"/>
      <c r="B32" s="269"/>
      <c r="C32" s="269"/>
      <c r="D32" s="269"/>
      <c r="E32" s="269"/>
      <c r="F32" s="269"/>
      <c r="G32" s="269"/>
      <c r="H32" s="269"/>
      <c r="I32" s="269"/>
      <c r="J32" s="269"/>
      <c r="K32" s="226"/>
    </row>
    <row r="33" spans="1:11" ht="48" customHeight="1">
      <c r="A33" s="234"/>
      <c r="B33" s="269" t="s">
        <v>210</v>
      </c>
      <c r="C33" s="269"/>
      <c r="D33" s="269"/>
      <c r="E33" s="269"/>
      <c r="F33" s="269"/>
      <c r="G33" s="269"/>
      <c r="H33" s="269"/>
      <c r="I33" s="269"/>
      <c r="J33" s="269"/>
      <c r="K33" s="226"/>
    </row>
    <row r="34" spans="1:11" ht="15.75">
      <c r="A34" s="234"/>
      <c r="B34" s="269" t="s">
        <v>211</v>
      </c>
      <c r="C34" s="269"/>
      <c r="D34" s="269"/>
      <c r="E34" s="269"/>
      <c r="F34" s="269"/>
      <c r="G34" s="269"/>
      <c r="H34" s="269"/>
      <c r="I34" s="269"/>
      <c r="J34" s="269"/>
      <c r="K34" s="226"/>
    </row>
    <row r="35" spans="1:11" ht="15.75">
      <c r="A35" s="234"/>
      <c r="B35" s="253"/>
      <c r="C35" s="253"/>
      <c r="D35" s="253"/>
      <c r="E35" s="253"/>
      <c r="F35" s="253"/>
      <c r="G35" s="253"/>
      <c r="H35" s="253"/>
      <c r="I35" s="253"/>
      <c r="J35" s="253"/>
      <c r="K35" s="226"/>
    </row>
    <row r="36" spans="1:11" ht="15.75">
      <c r="A36" s="251">
        <v>7</v>
      </c>
      <c r="B36" s="252" t="s">
        <v>212</v>
      </c>
      <c r="C36" s="253"/>
      <c r="D36" s="253"/>
      <c r="E36" s="253"/>
      <c r="F36" s="253"/>
      <c r="G36" s="253"/>
      <c r="H36" s="253"/>
      <c r="I36" s="253"/>
      <c r="J36" s="253"/>
      <c r="K36" s="226"/>
    </row>
    <row r="37" spans="1:11" ht="12.75" customHeight="1">
      <c r="A37" s="232"/>
      <c r="B37" s="269" t="s">
        <v>213</v>
      </c>
      <c r="C37" s="269"/>
      <c r="D37" s="269"/>
      <c r="E37" s="269"/>
      <c r="F37" s="269"/>
      <c r="G37" s="269"/>
      <c r="H37" s="269"/>
      <c r="I37" s="269"/>
      <c r="J37" s="269"/>
      <c r="K37" s="226"/>
    </row>
    <row r="38" spans="1:11" ht="20.25" customHeight="1">
      <c r="A38" s="234"/>
      <c r="B38" s="269"/>
      <c r="C38" s="269"/>
      <c r="D38" s="269"/>
      <c r="E38" s="269"/>
      <c r="F38" s="269"/>
      <c r="G38" s="269"/>
      <c r="H38" s="269"/>
      <c r="I38" s="269"/>
      <c r="J38" s="269"/>
      <c r="K38" s="226"/>
    </row>
    <row r="39" spans="1:11" ht="20.25" customHeight="1">
      <c r="A39" s="234"/>
      <c r="B39" s="233"/>
      <c r="C39" s="233"/>
      <c r="D39" s="233"/>
      <c r="E39" s="233"/>
      <c r="F39" s="233"/>
      <c r="G39" s="233"/>
      <c r="H39" s="233"/>
      <c r="I39" s="233"/>
      <c r="J39" s="233"/>
      <c r="K39" s="226"/>
    </row>
    <row r="40" spans="1:2" ht="15.75">
      <c r="A40" s="256">
        <v>8</v>
      </c>
      <c r="B40" s="257" t="s">
        <v>214</v>
      </c>
    </row>
    <row r="41" spans="1:10" ht="31.5">
      <c r="A41" s="258"/>
      <c r="B41" s="259" t="s">
        <v>215</v>
      </c>
      <c r="C41" s="236"/>
      <c r="D41" s="236"/>
      <c r="E41" s="236"/>
      <c r="F41" s="260"/>
      <c r="G41" s="260"/>
      <c r="H41" s="261" t="s">
        <v>216</v>
      </c>
      <c r="I41" s="261" t="s">
        <v>217</v>
      </c>
      <c r="J41" s="261" t="s">
        <v>218</v>
      </c>
    </row>
    <row r="42" spans="1:10" ht="15.75">
      <c r="A42" s="258"/>
      <c r="B42" s="262" t="s">
        <v>219</v>
      </c>
      <c r="C42" s="236"/>
      <c r="D42" s="236"/>
      <c r="E42" s="236"/>
      <c r="F42" s="260"/>
      <c r="G42" s="260"/>
      <c r="H42" s="261" t="s">
        <v>61</v>
      </c>
      <c r="I42" s="261" t="s">
        <v>61</v>
      </c>
      <c r="J42" s="261" t="s">
        <v>61</v>
      </c>
    </row>
    <row r="43" spans="1:10" ht="15.75">
      <c r="A43" s="258"/>
      <c r="B43" s="263" t="s">
        <v>220</v>
      </c>
      <c r="C43" s="264"/>
      <c r="D43" s="264"/>
      <c r="E43" s="264"/>
      <c r="F43" s="260"/>
      <c r="G43" s="260"/>
      <c r="H43" s="265">
        <v>260090</v>
      </c>
      <c r="I43" s="265">
        <v>37708</v>
      </c>
      <c r="J43" s="265">
        <v>522221</v>
      </c>
    </row>
    <row r="44" spans="1:10" ht="15.75">
      <c r="A44" s="258"/>
      <c r="B44" s="263" t="s">
        <v>221</v>
      </c>
      <c r="C44" s="236"/>
      <c r="D44" s="236"/>
      <c r="E44" s="236"/>
      <c r="F44" s="260"/>
      <c r="G44" s="260"/>
      <c r="H44" s="266">
        <v>3380</v>
      </c>
      <c r="I44" s="266">
        <v>1566</v>
      </c>
      <c r="J44" s="266">
        <v>24971</v>
      </c>
    </row>
    <row r="45" spans="1:10" ht="15.75">
      <c r="A45" s="258"/>
      <c r="B45" s="227" t="s">
        <v>222</v>
      </c>
      <c r="H45" s="272">
        <v>5431</v>
      </c>
      <c r="I45" s="272">
        <v>63</v>
      </c>
      <c r="J45" s="272">
        <v>14231</v>
      </c>
    </row>
    <row r="46" spans="1:10" ht="15.75">
      <c r="A46" s="258"/>
      <c r="B46" s="236"/>
      <c r="C46" s="236"/>
      <c r="D46" s="236"/>
      <c r="E46" s="236"/>
      <c r="F46" s="273"/>
      <c r="G46" s="273"/>
      <c r="H46" s="266">
        <f>SUM(H43:H45)</f>
        <v>268901</v>
      </c>
      <c r="I46" s="266">
        <f>SUM(I43:I45)</f>
        <v>39337</v>
      </c>
      <c r="J46" s="266">
        <f>SUM(J43:J45)</f>
        <v>561423</v>
      </c>
    </row>
    <row r="47" spans="1:10" ht="15.75">
      <c r="A47" s="258"/>
      <c r="B47" s="263" t="s">
        <v>223</v>
      </c>
      <c r="C47" s="236"/>
      <c r="D47" s="236"/>
      <c r="E47" s="236"/>
      <c r="F47" s="273"/>
      <c r="G47" s="273"/>
      <c r="H47" s="266">
        <v>0</v>
      </c>
      <c r="I47" s="266">
        <f>'[1]IS'!F42</f>
        <v>-2267</v>
      </c>
      <c r="J47" s="266">
        <v>0</v>
      </c>
    </row>
    <row r="48" spans="1:10" ht="16.5" thickBot="1">
      <c r="A48" s="258"/>
      <c r="B48" s="263"/>
      <c r="C48" s="236"/>
      <c r="D48" s="236"/>
      <c r="E48" s="236"/>
      <c r="F48" s="273"/>
      <c r="G48" s="273"/>
      <c r="H48" s="274">
        <f>SUM(H46:H47)</f>
        <v>268901</v>
      </c>
      <c r="I48" s="274">
        <f>SUM(I46:I47)</f>
        <v>37070</v>
      </c>
      <c r="J48" s="274">
        <f>SUM(J46:J47)</f>
        <v>561423</v>
      </c>
    </row>
    <row r="49" spans="1:10" ht="16.5" thickTop="1">
      <c r="A49" s="258"/>
      <c r="B49" s="263"/>
      <c r="C49" s="236"/>
      <c r="D49" s="236"/>
      <c r="E49" s="236"/>
      <c r="F49" s="273"/>
      <c r="G49" s="273"/>
      <c r="H49" s="273"/>
      <c r="I49" s="273"/>
      <c r="J49" s="273"/>
    </row>
    <row r="50" spans="1:10" ht="31.5">
      <c r="A50" s="258"/>
      <c r="B50" s="275" t="s">
        <v>224</v>
      </c>
      <c r="C50" s="259"/>
      <c r="D50" s="259"/>
      <c r="E50" s="236"/>
      <c r="F50" s="260"/>
      <c r="G50" s="260"/>
      <c r="H50" s="261" t="str">
        <f>+H41</f>
        <v>Operating Revenue</v>
      </c>
      <c r="I50" s="261" t="s">
        <v>217</v>
      </c>
      <c r="J50" s="261" t="s">
        <v>218</v>
      </c>
    </row>
    <row r="51" spans="1:10" ht="15.75">
      <c r="A51" s="258"/>
      <c r="B51" s="262" t="str">
        <f>+B42</f>
        <v>As at 31 December 2002</v>
      </c>
      <c r="C51" s="236"/>
      <c r="D51" s="236"/>
      <c r="E51" s="236"/>
      <c r="F51" s="260"/>
      <c r="G51" s="260"/>
      <c r="H51" s="261" t="s">
        <v>61</v>
      </c>
      <c r="I51" s="261" t="s">
        <v>61</v>
      </c>
      <c r="J51" s="261" t="s">
        <v>61</v>
      </c>
    </row>
    <row r="52" spans="1:10" ht="15.75">
      <c r="A52" s="258"/>
      <c r="B52" s="263" t="s">
        <v>225</v>
      </c>
      <c r="C52" s="236"/>
      <c r="D52" s="236"/>
      <c r="E52" s="236"/>
      <c r="F52" s="273"/>
      <c r="G52" s="273"/>
      <c r="H52" s="265">
        <v>227019</v>
      </c>
      <c r="I52" s="265">
        <v>31390</v>
      </c>
      <c r="J52" s="265">
        <v>491989</v>
      </c>
    </row>
    <row r="53" spans="1:10" ht="15.75">
      <c r="A53" s="258"/>
      <c r="B53" s="263" t="s">
        <v>226</v>
      </c>
      <c r="C53" s="236"/>
      <c r="D53" s="236"/>
      <c r="E53" s="236"/>
      <c r="F53" s="273"/>
      <c r="G53" s="273"/>
      <c r="H53" s="272">
        <v>41882</v>
      </c>
      <c r="I53" s="272">
        <v>7947</v>
      </c>
      <c r="J53" s="272">
        <v>69434</v>
      </c>
    </row>
    <row r="54" spans="1:10" ht="15.75">
      <c r="A54" s="258"/>
      <c r="B54" s="236"/>
      <c r="C54" s="236"/>
      <c r="D54" s="236"/>
      <c r="E54" s="236"/>
      <c r="F54" s="273"/>
      <c r="G54" s="273"/>
      <c r="H54" s="266">
        <f>SUM(H52:H53)</f>
        <v>268901</v>
      </c>
      <c r="I54" s="266">
        <f>SUM(I52:I53)</f>
        <v>39337</v>
      </c>
      <c r="J54" s="266">
        <f>SUM(J52:J53)</f>
        <v>561423</v>
      </c>
    </row>
    <row r="55" spans="1:10" ht="15.75">
      <c r="A55" s="258"/>
      <c r="B55" s="263" t="s">
        <v>223</v>
      </c>
      <c r="C55" s="236"/>
      <c r="D55" s="236"/>
      <c r="E55" s="236"/>
      <c r="F55" s="273"/>
      <c r="G55" s="273"/>
      <c r="H55" s="266">
        <f>+H47</f>
        <v>0</v>
      </c>
      <c r="I55" s="266">
        <v>-2267</v>
      </c>
      <c r="J55" s="266">
        <v>0</v>
      </c>
    </row>
    <row r="56" spans="1:10" ht="16.5" thickBot="1">
      <c r="A56" s="258"/>
      <c r="C56" s="236"/>
      <c r="D56" s="236"/>
      <c r="E56" s="236"/>
      <c r="F56" s="273"/>
      <c r="G56" s="273"/>
      <c r="H56" s="274">
        <f>SUM(H54:H55)</f>
        <v>268901</v>
      </c>
      <c r="I56" s="274">
        <f>SUM(I54:I55)</f>
        <v>37070</v>
      </c>
      <c r="J56" s="274">
        <f>SUM(J54:J55)</f>
        <v>561423</v>
      </c>
    </row>
    <row r="57" spans="1:10" ht="16.5" thickTop="1">
      <c r="A57" s="258"/>
      <c r="B57" s="263"/>
      <c r="C57" s="236"/>
      <c r="D57" s="236"/>
      <c r="E57" s="236"/>
      <c r="F57" s="273"/>
      <c r="G57" s="273"/>
      <c r="H57" s="273"/>
      <c r="I57" s="273"/>
      <c r="J57" s="273"/>
    </row>
    <row r="58" spans="1:11" ht="15.75">
      <c r="A58" s="276"/>
      <c r="B58" s="277"/>
      <c r="C58" s="277"/>
      <c r="D58" s="277"/>
      <c r="E58" s="277"/>
      <c r="F58" s="277"/>
      <c r="G58" s="277"/>
      <c r="H58" s="277"/>
      <c r="I58" s="277"/>
      <c r="J58" s="277"/>
      <c r="K58" s="277"/>
    </row>
    <row r="59" spans="1:11" ht="15.75">
      <c r="A59" s="223">
        <v>9</v>
      </c>
      <c r="B59" s="229" t="s">
        <v>227</v>
      </c>
      <c r="C59" s="226"/>
      <c r="D59" s="226"/>
      <c r="E59" s="226"/>
      <c r="F59" s="226"/>
      <c r="G59" s="226"/>
      <c r="H59" s="226"/>
      <c r="I59" s="226"/>
      <c r="J59" s="250"/>
      <c r="K59" s="226"/>
    </row>
    <row r="60" spans="1:11" ht="31.5" customHeight="1">
      <c r="A60" s="249"/>
      <c r="B60" s="269" t="s">
        <v>228</v>
      </c>
      <c r="C60" s="213"/>
      <c r="D60" s="213"/>
      <c r="E60" s="213"/>
      <c r="F60" s="213"/>
      <c r="G60" s="213"/>
      <c r="H60" s="213"/>
      <c r="I60" s="213"/>
      <c r="J60" s="213"/>
      <c r="K60" s="226"/>
    </row>
    <row r="61" spans="1:11" ht="15.75">
      <c r="A61" s="249"/>
      <c r="B61" s="226"/>
      <c r="C61" s="226"/>
      <c r="D61" s="226"/>
      <c r="E61" s="226"/>
      <c r="F61" s="226"/>
      <c r="G61" s="226"/>
      <c r="H61" s="226"/>
      <c r="I61" s="226"/>
      <c r="J61" s="250"/>
      <c r="K61" s="226"/>
    </row>
    <row r="62" spans="1:11" ht="15.75">
      <c r="A62" s="223">
        <v>10</v>
      </c>
      <c r="B62" s="229" t="s">
        <v>229</v>
      </c>
      <c r="C62" s="226"/>
      <c r="D62" s="226"/>
      <c r="E62" s="226"/>
      <c r="F62" s="226"/>
      <c r="G62" s="226"/>
      <c r="H62" s="226"/>
      <c r="I62" s="226"/>
      <c r="J62" s="250"/>
      <c r="K62" s="226"/>
    </row>
    <row r="63" spans="1:11" ht="15.75">
      <c r="A63" s="249"/>
      <c r="B63" s="226" t="s">
        <v>230</v>
      </c>
      <c r="C63" s="226"/>
      <c r="D63" s="226"/>
      <c r="E63" s="226"/>
      <c r="F63" s="226"/>
      <c r="G63" s="226"/>
      <c r="H63" s="226"/>
      <c r="I63" s="226"/>
      <c r="J63" s="250"/>
      <c r="K63" s="226"/>
    </row>
    <row r="64" spans="1:11" ht="15.75">
      <c r="A64" s="249"/>
      <c r="B64" s="226"/>
      <c r="C64" s="226"/>
      <c r="D64" s="226"/>
      <c r="E64" s="226"/>
      <c r="F64" s="226"/>
      <c r="G64" s="226"/>
      <c r="H64" s="226"/>
      <c r="I64" s="226"/>
      <c r="J64" s="250"/>
      <c r="K64" s="226"/>
    </row>
    <row r="65" spans="1:11" ht="15.75">
      <c r="A65" s="223">
        <v>11</v>
      </c>
      <c r="B65" s="229" t="s">
        <v>231</v>
      </c>
      <c r="C65" s="226"/>
      <c r="D65" s="226"/>
      <c r="E65" s="226"/>
      <c r="F65" s="226"/>
      <c r="G65" s="226"/>
      <c r="H65" s="226"/>
      <c r="I65" s="226"/>
      <c r="J65" s="250"/>
      <c r="K65" s="226"/>
    </row>
    <row r="66" spans="1:10" ht="32.25" customHeight="1">
      <c r="A66" s="249"/>
      <c r="B66" s="269" t="s">
        <v>232</v>
      </c>
      <c r="C66" s="212"/>
      <c r="D66" s="212"/>
      <c r="E66" s="212"/>
      <c r="F66" s="212"/>
      <c r="G66" s="212"/>
      <c r="H66" s="212"/>
      <c r="I66" s="212"/>
      <c r="J66" s="212"/>
    </row>
    <row r="67" spans="1:10" ht="15.75">
      <c r="A67" s="223"/>
      <c r="B67" s="226"/>
      <c r="C67" s="226"/>
      <c r="D67" s="226"/>
      <c r="E67" s="226"/>
      <c r="F67" s="226"/>
      <c r="G67" s="226"/>
      <c r="H67" s="226"/>
      <c r="I67" s="226"/>
      <c r="J67" s="250"/>
    </row>
    <row r="68" spans="1:11" ht="15.75">
      <c r="A68" s="249"/>
      <c r="B68" s="226"/>
      <c r="C68" s="226"/>
      <c r="D68" s="226"/>
      <c r="E68" s="226"/>
      <c r="F68" s="226"/>
      <c r="G68" s="226"/>
      <c r="H68" s="226"/>
      <c r="I68" s="226"/>
      <c r="J68" s="250"/>
      <c r="K68" s="226"/>
    </row>
    <row r="69" spans="1:11" ht="15.75">
      <c r="A69" s="251">
        <v>12</v>
      </c>
      <c r="B69" s="239" t="s">
        <v>233</v>
      </c>
      <c r="C69" s="239"/>
      <c r="D69" s="239"/>
      <c r="E69" s="239"/>
      <c r="F69" s="239"/>
      <c r="G69" s="239"/>
      <c r="H69" s="239"/>
      <c r="I69" s="239"/>
      <c r="J69" s="239"/>
      <c r="K69" s="226"/>
    </row>
    <row r="70" spans="1:11" ht="15.75">
      <c r="A70" s="234"/>
      <c r="B70" s="269" t="s">
        <v>234</v>
      </c>
      <c r="C70" s="269"/>
      <c r="D70" s="269"/>
      <c r="E70" s="269"/>
      <c r="F70" s="269"/>
      <c r="G70" s="269"/>
      <c r="H70" s="269"/>
      <c r="I70" s="269"/>
      <c r="J70" s="269"/>
      <c r="K70" s="226"/>
    </row>
    <row r="71" spans="1:11" ht="15.75">
      <c r="A71" s="234"/>
      <c r="B71" s="269"/>
      <c r="C71" s="269"/>
      <c r="D71" s="269"/>
      <c r="E71" s="269"/>
      <c r="F71" s="269"/>
      <c r="G71" s="269"/>
      <c r="H71" s="269"/>
      <c r="I71" s="269"/>
      <c r="J71" s="269"/>
      <c r="K71" s="226"/>
    </row>
    <row r="72" spans="1:11" ht="15.75">
      <c r="A72" s="234"/>
      <c r="B72" s="269"/>
      <c r="C72" s="269"/>
      <c r="D72" s="269"/>
      <c r="E72" s="269"/>
      <c r="F72" s="269"/>
      <c r="G72" s="269"/>
      <c r="H72" s="269"/>
      <c r="I72" s="269"/>
      <c r="J72" s="269"/>
      <c r="K72" s="226"/>
    </row>
    <row r="73" spans="1:11" ht="15.75">
      <c r="A73" s="234"/>
      <c r="B73" s="233"/>
      <c r="C73" s="233"/>
      <c r="D73" s="233"/>
      <c r="E73" s="233"/>
      <c r="F73" s="233"/>
      <c r="G73" s="233"/>
      <c r="H73" s="233"/>
      <c r="I73" s="233"/>
      <c r="J73" s="233"/>
      <c r="K73" s="226"/>
    </row>
    <row r="74" spans="1:11" ht="15.75">
      <c r="A74" s="234"/>
      <c r="B74" s="253"/>
      <c r="C74" s="253"/>
      <c r="D74" s="253"/>
      <c r="E74" s="253"/>
      <c r="F74" s="278" t="s">
        <v>61</v>
      </c>
      <c r="G74" s="253"/>
      <c r="H74" s="253"/>
      <c r="I74" s="253"/>
      <c r="J74" s="253"/>
      <c r="K74" s="226"/>
    </row>
    <row r="75" spans="1:11" ht="15.75">
      <c r="A75" s="234"/>
      <c r="B75" s="96" t="s">
        <v>235</v>
      </c>
      <c r="C75" s="96"/>
      <c r="D75" s="97"/>
      <c r="E75" s="97"/>
      <c r="F75" s="279"/>
      <c r="G75" s="253"/>
      <c r="H75" s="253"/>
      <c r="I75" s="253"/>
      <c r="J75" s="253"/>
      <c r="K75" s="226"/>
    </row>
    <row r="76" spans="1:11" ht="16.5" thickBot="1">
      <c r="A76" s="234"/>
      <c r="B76" s="34" t="s">
        <v>236</v>
      </c>
      <c r="C76" s="34"/>
      <c r="D76" s="210"/>
      <c r="E76" s="210"/>
      <c r="F76" s="281">
        <v>2511</v>
      </c>
      <c r="G76" s="360"/>
      <c r="H76" s="34"/>
      <c r="I76" s="34"/>
      <c r="J76" s="253"/>
      <c r="K76" s="226"/>
    </row>
    <row r="77" spans="1:11" ht="16.5" thickTop="1">
      <c r="A77" s="234"/>
      <c r="B77" s="253"/>
      <c r="C77" s="253"/>
      <c r="D77" s="280"/>
      <c r="E77" s="280"/>
      <c r="F77" s="279"/>
      <c r="G77" s="253"/>
      <c r="H77" s="253"/>
      <c r="I77" s="253"/>
      <c r="J77" s="253"/>
      <c r="K77" s="226"/>
    </row>
    <row r="78" spans="1:11" ht="15.75">
      <c r="A78" s="234"/>
      <c r="B78" s="96" t="s">
        <v>237</v>
      </c>
      <c r="C78" s="96"/>
      <c r="D78" s="97"/>
      <c r="E78" s="97"/>
      <c r="F78" s="279"/>
      <c r="G78" s="253"/>
      <c r="H78" s="253"/>
      <c r="I78" s="253"/>
      <c r="J78" s="253"/>
      <c r="K78" s="226"/>
    </row>
    <row r="79" spans="1:11" ht="16.5" thickBot="1">
      <c r="A79" s="234"/>
      <c r="B79" s="34" t="s">
        <v>238</v>
      </c>
      <c r="C79" s="34"/>
      <c r="D79" s="210"/>
      <c r="E79" s="210"/>
      <c r="F79" s="281">
        <v>2456.9</v>
      </c>
      <c r="G79" s="360"/>
      <c r="H79" s="34"/>
      <c r="I79" s="34"/>
      <c r="J79" s="252"/>
      <c r="K79" s="226"/>
    </row>
    <row r="80" spans="1:11" ht="16.5" thickTop="1">
      <c r="A80" s="234"/>
      <c r="B80" s="253"/>
      <c r="C80" s="253"/>
      <c r="D80" s="280"/>
      <c r="E80" s="280"/>
      <c r="F80" s="283"/>
      <c r="G80" s="282"/>
      <c r="H80" s="253"/>
      <c r="I80" s="253"/>
      <c r="J80" s="252"/>
      <c r="K80" s="226"/>
    </row>
    <row r="81" spans="1:11" ht="15.75">
      <c r="A81" s="232" t="s">
        <v>74</v>
      </c>
      <c r="B81" s="226" t="s">
        <v>74</v>
      </c>
      <c r="C81" s="233"/>
      <c r="D81" s="233"/>
      <c r="E81" s="233"/>
      <c r="F81" s="233"/>
      <c r="G81" s="233"/>
      <c r="H81" s="233"/>
      <c r="I81" s="233"/>
      <c r="J81" s="233"/>
      <c r="K81" s="226"/>
    </row>
    <row r="82" spans="1:11" ht="15.75">
      <c r="A82" s="228" t="s">
        <v>239</v>
      </c>
      <c r="B82" s="229" t="s">
        <v>240</v>
      </c>
      <c r="C82" s="226"/>
      <c r="D82" s="226"/>
      <c r="E82" s="226"/>
      <c r="F82" s="226"/>
      <c r="G82" s="226"/>
      <c r="H82" s="226"/>
      <c r="I82" s="226"/>
      <c r="J82" s="250"/>
      <c r="K82" s="226"/>
    </row>
    <row r="83" spans="1:11" ht="15.75">
      <c r="A83" s="223">
        <v>1</v>
      </c>
      <c r="B83" s="229" t="s">
        <v>241</v>
      </c>
      <c r="C83" s="226"/>
      <c r="D83" s="226"/>
      <c r="E83" s="226"/>
      <c r="F83" s="226"/>
      <c r="G83" s="226"/>
      <c r="H83" s="226"/>
      <c r="I83" s="226"/>
      <c r="J83" s="250"/>
      <c r="K83" s="226"/>
    </row>
    <row r="84" spans="1:11" ht="15.75">
      <c r="A84" s="223"/>
      <c r="B84" s="269" t="s">
        <v>242</v>
      </c>
      <c r="C84" s="269"/>
      <c r="D84" s="269"/>
      <c r="E84" s="269"/>
      <c r="F84" s="269"/>
      <c r="G84" s="269"/>
      <c r="H84" s="269"/>
      <c r="I84" s="269"/>
      <c r="J84" s="269"/>
      <c r="K84" s="226"/>
    </row>
    <row r="85" spans="1:11" ht="15.75">
      <c r="A85" s="223"/>
      <c r="B85" s="269"/>
      <c r="C85" s="269"/>
      <c r="D85" s="269"/>
      <c r="E85" s="269"/>
      <c r="F85" s="269"/>
      <c r="G85" s="269"/>
      <c r="H85" s="269"/>
      <c r="I85" s="269"/>
      <c r="J85" s="269"/>
      <c r="K85" s="226"/>
    </row>
    <row r="86" spans="1:11" ht="49.5" customHeight="1">
      <c r="A86" s="223"/>
      <c r="B86" s="269"/>
      <c r="C86" s="269"/>
      <c r="D86" s="269"/>
      <c r="E86" s="269"/>
      <c r="F86" s="269"/>
      <c r="G86" s="269"/>
      <c r="H86" s="269"/>
      <c r="I86" s="269"/>
      <c r="J86" s="269"/>
      <c r="K86" s="226"/>
    </row>
    <row r="87" spans="1:11" ht="36.75" customHeight="1">
      <c r="A87" s="223"/>
      <c r="B87" s="240" t="s">
        <v>243</v>
      </c>
      <c r="C87" s="213"/>
      <c r="D87" s="213"/>
      <c r="E87" s="213"/>
      <c r="F87" s="213"/>
      <c r="G87" s="213"/>
      <c r="H87" s="213"/>
      <c r="I87" s="213"/>
      <c r="J87" s="213"/>
      <c r="K87" s="226"/>
    </row>
    <row r="88" spans="1:11" ht="15.75">
      <c r="A88" s="223"/>
      <c r="C88" s="226"/>
      <c r="D88" s="226"/>
      <c r="E88" s="226"/>
      <c r="F88" s="226"/>
      <c r="G88" s="226"/>
      <c r="H88" s="226"/>
      <c r="I88" s="226"/>
      <c r="J88" s="250"/>
      <c r="K88" s="226"/>
    </row>
    <row r="89" spans="1:11" ht="31.5" customHeight="1">
      <c r="A89" s="254">
        <v>2</v>
      </c>
      <c r="B89" s="185" t="s">
        <v>244</v>
      </c>
      <c r="C89" s="186"/>
      <c r="D89" s="186"/>
      <c r="E89" s="186"/>
      <c r="F89" s="186"/>
      <c r="G89" s="186"/>
      <c r="H89" s="186"/>
      <c r="I89" s="186"/>
      <c r="J89" s="186"/>
      <c r="K89" s="226"/>
    </row>
    <row r="90" spans="1:11" ht="15.75">
      <c r="A90" s="249"/>
      <c r="B90" s="269" t="s">
        <v>245</v>
      </c>
      <c r="C90" s="269"/>
      <c r="D90" s="269"/>
      <c r="E90" s="269"/>
      <c r="F90" s="269"/>
      <c r="G90" s="269"/>
      <c r="H90" s="269"/>
      <c r="I90" s="269"/>
      <c r="J90" s="269"/>
      <c r="K90" s="226"/>
    </row>
    <row r="91" spans="1:11" ht="15.75">
      <c r="A91" s="249"/>
      <c r="B91" s="269"/>
      <c r="C91" s="269"/>
      <c r="D91" s="269"/>
      <c r="E91" s="269"/>
      <c r="F91" s="269"/>
      <c r="G91" s="269"/>
      <c r="H91" s="269"/>
      <c r="I91" s="269"/>
      <c r="J91" s="269"/>
      <c r="K91" s="226"/>
    </row>
    <row r="92" spans="1:11" ht="32.25" customHeight="1">
      <c r="A92" s="249"/>
      <c r="B92" s="269"/>
      <c r="C92" s="269"/>
      <c r="D92" s="269"/>
      <c r="E92" s="269"/>
      <c r="F92" s="269"/>
      <c r="G92" s="269"/>
      <c r="H92" s="269"/>
      <c r="I92" s="269"/>
      <c r="J92" s="269"/>
      <c r="K92" s="226"/>
    </row>
    <row r="93" spans="1:11" ht="33.75" customHeight="1">
      <c r="A93" s="249"/>
      <c r="B93" s="269" t="s">
        <v>246</v>
      </c>
      <c r="C93" s="269"/>
      <c r="D93" s="269"/>
      <c r="E93" s="269"/>
      <c r="F93" s="269"/>
      <c r="G93" s="269"/>
      <c r="H93" s="269"/>
      <c r="I93" s="269"/>
      <c r="J93" s="269"/>
      <c r="K93" s="226"/>
    </row>
    <row r="94" spans="1:11" ht="15.75">
      <c r="A94" s="249"/>
      <c r="B94" s="226"/>
      <c r="C94" s="226"/>
      <c r="D94" s="226"/>
      <c r="E94" s="226"/>
      <c r="F94" s="226"/>
      <c r="G94" s="226"/>
      <c r="H94" s="226"/>
      <c r="I94" s="226"/>
      <c r="J94" s="250"/>
      <c r="K94" s="226"/>
    </row>
    <row r="95" spans="1:11" ht="15.75">
      <c r="A95" s="223">
        <v>3</v>
      </c>
      <c r="B95" s="257" t="s">
        <v>247</v>
      </c>
      <c r="C95" s="226"/>
      <c r="D95" s="226"/>
      <c r="E95" s="226"/>
      <c r="F95" s="226"/>
      <c r="G95" s="226"/>
      <c r="H95" s="226"/>
      <c r="I95" s="226"/>
      <c r="J95" s="250"/>
      <c r="K95" s="226"/>
    </row>
    <row r="96" spans="1:11" ht="48.75" customHeight="1">
      <c r="A96" s="249"/>
      <c r="B96" s="211" t="s">
        <v>248</v>
      </c>
      <c r="C96" s="211"/>
      <c r="D96" s="211"/>
      <c r="E96" s="211"/>
      <c r="F96" s="211"/>
      <c r="G96" s="211"/>
      <c r="H96" s="211"/>
      <c r="I96" s="211"/>
      <c r="J96" s="211"/>
      <c r="K96" s="226"/>
    </row>
    <row r="97" spans="1:11" ht="48" customHeight="1">
      <c r="A97" s="249"/>
      <c r="B97" s="269" t="s">
        <v>249</v>
      </c>
      <c r="C97" s="212"/>
      <c r="D97" s="212"/>
      <c r="E97" s="212"/>
      <c r="F97" s="212"/>
      <c r="G97" s="212"/>
      <c r="H97" s="212"/>
      <c r="I97" s="212"/>
      <c r="J97" s="212"/>
      <c r="K97" s="226"/>
    </row>
    <row r="98" spans="1:11" ht="15.75">
      <c r="A98" s="249"/>
      <c r="B98" s="242" t="s">
        <v>250</v>
      </c>
      <c r="C98" s="242"/>
      <c r="D98" s="242"/>
      <c r="E98" s="242"/>
      <c r="F98" s="242"/>
      <c r="G98" s="242"/>
      <c r="H98" s="255"/>
      <c r="I98" s="255"/>
      <c r="J98" s="255"/>
      <c r="K98" s="226"/>
    </row>
    <row r="99" spans="1:11" ht="15.75">
      <c r="A99" s="249"/>
      <c r="B99" s="233"/>
      <c r="C99" s="255"/>
      <c r="D99" s="255"/>
      <c r="E99" s="255"/>
      <c r="F99" s="255"/>
      <c r="G99" s="255"/>
      <c r="H99" s="255"/>
      <c r="I99" s="255"/>
      <c r="J99" s="255"/>
      <c r="K99" s="226"/>
    </row>
    <row r="100" spans="1:11" ht="15.75">
      <c r="A100" s="223">
        <v>4</v>
      </c>
      <c r="B100" s="229" t="s">
        <v>251</v>
      </c>
      <c r="C100" s="226"/>
      <c r="D100" s="226"/>
      <c r="E100" s="226"/>
      <c r="F100" s="226"/>
      <c r="G100" s="226"/>
      <c r="H100" s="226"/>
      <c r="I100" s="226"/>
      <c r="J100" s="250"/>
      <c r="K100" s="226"/>
    </row>
    <row r="101" spans="1:11" ht="15.75">
      <c r="A101" s="223"/>
      <c r="B101" s="226" t="s">
        <v>252</v>
      </c>
      <c r="C101" s="226"/>
      <c r="D101" s="226"/>
      <c r="E101" s="226"/>
      <c r="F101" s="226"/>
      <c r="G101" s="226"/>
      <c r="H101" s="226"/>
      <c r="I101" s="226"/>
      <c r="J101" s="250"/>
      <c r="K101" s="226"/>
    </row>
    <row r="102" spans="1:11" ht="15.75">
      <c r="A102" s="249"/>
      <c r="B102" s="226"/>
      <c r="C102" s="226"/>
      <c r="D102" s="226"/>
      <c r="E102" s="226"/>
      <c r="F102" s="226"/>
      <c r="G102" s="226"/>
      <c r="H102" s="226"/>
      <c r="I102" s="226"/>
      <c r="J102" s="250"/>
      <c r="K102" s="226"/>
    </row>
    <row r="103" spans="1:11" ht="15.75">
      <c r="A103" s="251">
        <v>5</v>
      </c>
      <c r="B103" s="252" t="s">
        <v>90</v>
      </c>
      <c r="C103" s="253"/>
      <c r="D103" s="253"/>
      <c r="E103" s="253"/>
      <c r="F103" s="253"/>
      <c r="G103" s="253"/>
      <c r="H103" s="253"/>
      <c r="I103" s="253"/>
      <c r="J103" s="253"/>
      <c r="K103" s="226"/>
    </row>
    <row r="104" spans="1:11" ht="15.75">
      <c r="A104" s="234"/>
      <c r="B104" s="233"/>
      <c r="C104" s="233"/>
      <c r="D104" s="233"/>
      <c r="E104" s="233"/>
      <c r="F104" s="285" t="s">
        <v>50</v>
      </c>
      <c r="G104" s="285"/>
      <c r="H104" s="295" t="s">
        <v>51</v>
      </c>
      <c r="I104" s="295"/>
      <c r="J104" s="226"/>
      <c r="K104" s="226"/>
    </row>
    <row r="105" spans="1:11" ht="15.75">
      <c r="A105" s="234"/>
      <c r="B105" s="233"/>
      <c r="C105" s="233"/>
      <c r="D105" s="233"/>
      <c r="E105" s="233"/>
      <c r="F105" s="286" t="s">
        <v>52</v>
      </c>
      <c r="G105" s="286" t="s">
        <v>53</v>
      </c>
      <c r="H105" s="286" t="s">
        <v>54</v>
      </c>
      <c r="I105" s="286" t="s">
        <v>55</v>
      </c>
      <c r="J105" s="226"/>
      <c r="K105" s="226"/>
    </row>
    <row r="106" spans="1:11" ht="15.75">
      <c r="A106" s="234"/>
      <c r="B106" s="233"/>
      <c r="C106" s="233"/>
      <c r="D106" s="233"/>
      <c r="E106" s="233"/>
      <c r="F106" s="286" t="s">
        <v>56</v>
      </c>
      <c r="G106" s="286" t="s">
        <v>56</v>
      </c>
      <c r="H106" s="286" t="s">
        <v>56</v>
      </c>
      <c r="I106" s="286" t="s">
        <v>57</v>
      </c>
      <c r="J106" s="226"/>
      <c r="K106" s="226"/>
    </row>
    <row r="107" spans="1:11" ht="15.75">
      <c r="A107" s="234"/>
      <c r="B107" s="233"/>
      <c r="C107" s="233"/>
      <c r="D107" s="233"/>
      <c r="E107" s="233"/>
      <c r="F107" s="286" t="s">
        <v>58</v>
      </c>
      <c r="G107" s="286" t="str">
        <f>+F107</f>
        <v>4th Quarter</v>
      </c>
      <c r="H107" s="286" t="s">
        <v>59</v>
      </c>
      <c r="I107" s="286" t="s">
        <v>60</v>
      </c>
      <c r="J107" s="226"/>
      <c r="K107" s="226"/>
    </row>
    <row r="108" spans="1:11" ht="15.75">
      <c r="A108" s="234"/>
      <c r="B108" s="233"/>
      <c r="C108" s="233"/>
      <c r="D108" s="233"/>
      <c r="E108" s="233"/>
      <c r="F108" s="287">
        <v>37621</v>
      </c>
      <c r="G108" s="287">
        <v>37256</v>
      </c>
      <c r="H108" s="287">
        <f>+F108</f>
        <v>37621</v>
      </c>
      <c r="I108" s="287">
        <f>+G108</f>
        <v>37256</v>
      </c>
      <c r="J108" s="226"/>
      <c r="K108" s="226"/>
    </row>
    <row r="109" spans="1:11" ht="15.75">
      <c r="A109" s="234"/>
      <c r="B109" s="233"/>
      <c r="C109" s="233"/>
      <c r="D109" s="233"/>
      <c r="E109" s="233"/>
      <c r="F109" s="286" t="s">
        <v>13</v>
      </c>
      <c r="G109" s="286" t="s">
        <v>13</v>
      </c>
      <c r="H109" s="286" t="s">
        <v>13</v>
      </c>
      <c r="I109" s="286" t="s">
        <v>13</v>
      </c>
      <c r="J109" s="226"/>
      <c r="K109" s="226"/>
    </row>
    <row r="110" spans="1:11" ht="70.5" customHeight="1" hidden="1">
      <c r="A110" s="234"/>
      <c r="B110" s="226" t="s">
        <v>87</v>
      </c>
      <c r="C110" s="288"/>
      <c r="D110" s="288"/>
      <c r="E110" s="288"/>
      <c r="F110" s="289"/>
      <c r="G110" s="288"/>
      <c r="H110" s="233"/>
      <c r="I110" s="233"/>
      <c r="J110" s="233"/>
      <c r="K110" s="226"/>
    </row>
    <row r="111" spans="1:11" ht="70.5" customHeight="1" hidden="1">
      <c r="A111" s="234"/>
      <c r="B111" s="226" t="s">
        <v>88</v>
      </c>
      <c r="C111" s="226"/>
      <c r="D111" s="226"/>
      <c r="E111" s="226"/>
      <c r="F111" s="288">
        <f>+'[4]PL'!C43</f>
        <v>4225</v>
      </c>
      <c r="G111" s="288">
        <f>+'[4]PL'!E43</f>
        <v>9702</v>
      </c>
      <c r="H111" s="288">
        <f>+'[4]PL'!F43</f>
        <v>22965</v>
      </c>
      <c r="I111" s="288">
        <f>+'[4]PL'!G43</f>
        <v>28687</v>
      </c>
      <c r="J111" s="226"/>
      <c r="K111" s="226"/>
    </row>
    <row r="112" spans="1:11" ht="70.5" customHeight="1" hidden="1">
      <c r="A112" s="234"/>
      <c r="B112" s="226" t="s">
        <v>90</v>
      </c>
      <c r="C112" s="226"/>
      <c r="D112" s="226"/>
      <c r="E112" s="226"/>
      <c r="F112" s="288"/>
      <c r="G112" s="288"/>
      <c r="H112" s="288"/>
      <c r="I112" s="288"/>
      <c r="J112" s="226"/>
      <c r="K112" s="226"/>
    </row>
    <row r="113" spans="1:11" ht="15.75">
      <c r="A113" s="234"/>
      <c r="B113" s="226"/>
      <c r="C113" s="226"/>
      <c r="D113" s="226"/>
      <c r="E113" s="226"/>
      <c r="F113" s="288"/>
      <c r="G113" s="288"/>
      <c r="H113" s="288"/>
      <c r="I113" s="288"/>
      <c r="J113" s="226"/>
      <c r="K113" s="226"/>
    </row>
    <row r="114" spans="1:11" ht="15.75">
      <c r="A114" s="234"/>
      <c r="B114" s="226" t="s">
        <v>253</v>
      </c>
      <c r="C114" s="226"/>
      <c r="D114" s="226"/>
      <c r="E114" s="226"/>
      <c r="F114" s="226"/>
      <c r="G114" s="226"/>
      <c r="H114" s="226"/>
      <c r="I114" s="226"/>
      <c r="J114" s="226"/>
      <c r="K114" s="226"/>
    </row>
    <row r="115" spans="1:11" ht="15.75">
      <c r="A115" s="234"/>
      <c r="B115" s="226" t="s">
        <v>254</v>
      </c>
      <c r="C115" s="226"/>
      <c r="D115" s="226"/>
      <c r="E115" s="226"/>
      <c r="F115" s="288">
        <v>-2372</v>
      </c>
      <c r="G115" s="288">
        <v>-1166</v>
      </c>
      <c r="H115" s="288">
        <f>+'[1]IS'!F47-H119</f>
        <v>-8770</v>
      </c>
      <c r="I115" s="288">
        <v>-9199</v>
      </c>
      <c r="J115" s="226"/>
      <c r="K115" s="226"/>
    </row>
    <row r="116" spans="1:11" ht="15.75">
      <c r="A116" s="234"/>
      <c r="B116" s="226" t="s">
        <v>255</v>
      </c>
      <c r="C116" s="226"/>
      <c r="D116" s="226"/>
      <c r="E116" s="226"/>
      <c r="F116" s="288"/>
      <c r="G116" s="288"/>
      <c r="H116" s="288"/>
      <c r="I116" s="288"/>
      <c r="J116" s="226"/>
      <c r="K116" s="226"/>
    </row>
    <row r="117" spans="1:11" ht="15.75">
      <c r="A117" s="234"/>
      <c r="B117" s="226"/>
      <c r="C117" s="226"/>
      <c r="D117" s="226"/>
      <c r="E117" s="226"/>
      <c r="F117" s="288"/>
      <c r="G117" s="288"/>
      <c r="H117" s="288"/>
      <c r="I117" s="288"/>
      <c r="J117" s="226"/>
      <c r="K117" s="226"/>
    </row>
    <row r="118" spans="1:11" ht="15.75">
      <c r="A118" s="234"/>
      <c r="B118" s="290" t="s">
        <v>256</v>
      </c>
      <c r="C118" s="226"/>
      <c r="D118" s="226"/>
      <c r="E118" s="226"/>
      <c r="F118" s="288"/>
      <c r="G118" s="288"/>
      <c r="H118" s="288"/>
      <c r="I118" s="288"/>
      <c r="J118" s="226"/>
      <c r="K118" s="226"/>
    </row>
    <row r="119" spans="1:11" ht="15.75">
      <c r="A119" s="234"/>
      <c r="B119" s="226" t="s">
        <v>257</v>
      </c>
      <c r="C119" s="226"/>
      <c r="D119" s="226"/>
      <c r="E119" s="226"/>
      <c r="F119" s="288">
        <v>1415</v>
      </c>
      <c r="G119" s="288">
        <v>-1525</v>
      </c>
      <c r="H119" s="288">
        <v>1415</v>
      </c>
      <c r="I119" s="288">
        <v>-1525</v>
      </c>
      <c r="J119" s="226"/>
      <c r="K119" s="226"/>
    </row>
    <row r="120" spans="1:11" ht="15.75">
      <c r="A120" s="234"/>
      <c r="B120" s="226" t="s">
        <v>258</v>
      </c>
      <c r="C120" s="226"/>
      <c r="D120" s="226"/>
      <c r="E120" s="226" t="s">
        <v>74</v>
      </c>
      <c r="F120" s="226" t="s">
        <v>74</v>
      </c>
      <c r="G120" s="226" t="s">
        <v>74</v>
      </c>
      <c r="H120" s="226" t="s">
        <v>74</v>
      </c>
      <c r="I120" s="226" t="s">
        <v>74</v>
      </c>
      <c r="J120" s="226"/>
      <c r="K120" s="226"/>
    </row>
    <row r="121" spans="1:11" ht="16.5" thickBot="1">
      <c r="A121" s="234"/>
      <c r="B121" s="226"/>
      <c r="C121" s="226"/>
      <c r="D121" s="226"/>
      <c r="E121" s="226"/>
      <c r="F121" s="291">
        <f>SUM(F115:F119)</f>
        <v>-957</v>
      </c>
      <c r="G121" s="291">
        <f>SUM(G115:G119)</f>
        <v>-2691</v>
      </c>
      <c r="H121" s="291">
        <f>SUM(H115:H119)</f>
        <v>-7355</v>
      </c>
      <c r="I121" s="291">
        <f>SUM(I115:I119)</f>
        <v>-10724</v>
      </c>
      <c r="J121" s="226"/>
      <c r="K121" s="226"/>
    </row>
    <row r="122" spans="1:11" ht="12.75" customHeight="1" thickTop="1">
      <c r="A122" s="234"/>
      <c r="B122" s="226"/>
      <c r="C122" s="226"/>
      <c r="D122" s="226"/>
      <c r="E122" s="226"/>
      <c r="F122" s="288"/>
      <c r="G122" s="288"/>
      <c r="H122" s="288"/>
      <c r="I122" s="288"/>
      <c r="J122" s="226"/>
      <c r="K122" s="226"/>
    </row>
    <row r="123" spans="1:11" ht="12.75" customHeight="1">
      <c r="A123" s="234"/>
      <c r="B123" s="292" t="s">
        <v>259</v>
      </c>
      <c r="C123" s="233"/>
      <c r="D123" s="233"/>
      <c r="E123" s="233"/>
      <c r="F123" s="293">
        <f>+F115/'[1]IS'!C45</f>
        <v>-0.16816731655441333</v>
      </c>
      <c r="G123" s="293">
        <f>+G115/'[1]IS'!E45</f>
        <v>-0.17997843345907136</v>
      </c>
      <c r="H123" s="293">
        <f>+H115/'[1]IS'!F45</f>
        <v>-0.23657944429457783</v>
      </c>
      <c r="I123" s="294">
        <f>+I115/'[1]IS'!G45</f>
        <v>-0.26159121508508015</v>
      </c>
      <c r="J123" s="233"/>
      <c r="K123" s="226"/>
    </row>
    <row r="124" spans="1:11" ht="12.75" customHeight="1">
      <c r="A124" s="234"/>
      <c r="B124" s="292"/>
      <c r="C124" s="233"/>
      <c r="D124" s="233"/>
      <c r="E124" s="233"/>
      <c r="F124" s="293"/>
      <c r="G124" s="293"/>
      <c r="H124" s="293"/>
      <c r="I124" s="294"/>
      <c r="J124" s="233"/>
      <c r="K124" s="226"/>
    </row>
    <row r="125" spans="1:10" ht="15.75">
      <c r="A125" s="258"/>
      <c r="B125" s="240" t="s">
        <v>260</v>
      </c>
      <c r="C125" s="241"/>
      <c r="D125" s="241"/>
      <c r="E125" s="241"/>
      <c r="F125" s="241"/>
      <c r="G125" s="241"/>
      <c r="H125" s="241"/>
      <c r="I125" s="241"/>
      <c r="J125" s="241"/>
    </row>
    <row r="126" spans="1:10" ht="17.25" customHeight="1">
      <c r="A126" s="258"/>
      <c r="B126" s="241"/>
      <c r="C126" s="241"/>
      <c r="D126" s="241"/>
      <c r="E126" s="241"/>
      <c r="F126" s="241"/>
      <c r="G126" s="241"/>
      <c r="H126" s="241"/>
      <c r="I126" s="241"/>
      <c r="J126" s="241"/>
    </row>
    <row r="127" spans="1:11" ht="12.75" customHeight="1">
      <c r="A127" s="234"/>
      <c r="B127" s="292"/>
      <c r="C127" s="233"/>
      <c r="D127" s="233"/>
      <c r="E127" s="233"/>
      <c r="F127" s="293"/>
      <c r="G127" s="293"/>
      <c r="H127" s="293"/>
      <c r="I127" s="294"/>
      <c r="J127" s="233"/>
      <c r="K127" s="226"/>
    </row>
    <row r="128" spans="1:11" ht="15.75">
      <c r="A128" s="251">
        <v>6</v>
      </c>
      <c r="B128" s="299" t="s">
        <v>261</v>
      </c>
      <c r="C128" s="233"/>
      <c r="D128" s="233"/>
      <c r="E128" s="233"/>
      <c r="F128" s="293"/>
      <c r="G128" s="293"/>
      <c r="H128" s="293"/>
      <c r="I128" s="294"/>
      <c r="J128" s="233"/>
      <c r="K128" s="226"/>
    </row>
    <row r="129" spans="1:11" ht="18" customHeight="1">
      <c r="A129" s="234"/>
      <c r="B129" s="242" t="s">
        <v>262</v>
      </c>
      <c r="C129" s="210"/>
      <c r="D129" s="210"/>
      <c r="E129" s="210"/>
      <c r="F129" s="210"/>
      <c r="G129" s="210"/>
      <c r="H129" s="210"/>
      <c r="I129" s="210"/>
      <c r="J129" s="210"/>
      <c r="K129" s="226"/>
    </row>
    <row r="130" spans="1:11" ht="12.75" customHeight="1">
      <c r="A130" s="234"/>
      <c r="B130" s="292"/>
      <c r="C130" s="233"/>
      <c r="D130" s="233"/>
      <c r="E130" s="233"/>
      <c r="F130" s="293"/>
      <c r="G130" s="293"/>
      <c r="H130" s="293"/>
      <c r="I130" s="294"/>
      <c r="J130" s="233"/>
      <c r="K130" s="226"/>
    </row>
    <row r="131" spans="1:11" ht="15.75">
      <c r="A131" s="251">
        <v>7</v>
      </c>
      <c r="B131" s="299" t="s">
        <v>263</v>
      </c>
      <c r="C131" s="253"/>
      <c r="D131" s="253"/>
      <c r="E131" s="253"/>
      <c r="F131" s="253"/>
      <c r="G131" s="253"/>
      <c r="H131" s="253"/>
      <c r="I131" s="253"/>
      <c r="J131" s="253"/>
      <c r="K131" s="226"/>
    </row>
    <row r="132" spans="1:11" ht="12.75" customHeight="1">
      <c r="A132" s="300" t="s">
        <v>264</v>
      </c>
      <c r="B132" s="269" t="s">
        <v>265</v>
      </c>
      <c r="C132" s="269"/>
      <c r="D132" s="269"/>
      <c r="E132" s="269"/>
      <c r="F132" s="269"/>
      <c r="G132" s="269"/>
      <c r="H132" s="269"/>
      <c r="I132" s="269"/>
      <c r="J132" s="269"/>
      <c r="K132" s="226"/>
    </row>
    <row r="133" spans="1:11" ht="12.75" customHeight="1">
      <c r="A133" s="234"/>
      <c r="B133" s="269"/>
      <c r="C133" s="269"/>
      <c r="D133" s="269"/>
      <c r="E133" s="269"/>
      <c r="F133" s="269"/>
      <c r="G133" s="269"/>
      <c r="H133" s="269"/>
      <c r="I133" s="269"/>
      <c r="J133" s="269"/>
      <c r="K133" s="226"/>
    </row>
    <row r="134" spans="1:11" ht="6.75" customHeight="1">
      <c r="A134" s="234"/>
      <c r="B134" s="238"/>
      <c r="C134" s="238"/>
      <c r="D134" s="238"/>
      <c r="E134" s="238"/>
      <c r="F134" s="238"/>
      <c r="G134" s="238"/>
      <c r="H134" s="238"/>
      <c r="I134" s="238"/>
      <c r="J134" s="238"/>
      <c r="K134" s="226"/>
    </row>
    <row r="135" spans="1:11" ht="15.75">
      <c r="A135" s="234"/>
      <c r="B135" s="233"/>
      <c r="C135" s="233"/>
      <c r="D135" s="233"/>
      <c r="E135" s="233"/>
      <c r="F135" s="233"/>
      <c r="G135" s="278" t="s">
        <v>61</v>
      </c>
      <c r="H135" s="233"/>
      <c r="I135" s="233"/>
      <c r="J135" s="233"/>
      <c r="K135" s="226"/>
    </row>
    <row r="136" spans="1:11" ht="16.5" thickBot="1">
      <c r="A136" s="234"/>
      <c r="B136" s="301" t="s">
        <v>266</v>
      </c>
      <c r="C136" s="233"/>
      <c r="D136" s="233"/>
      <c r="E136" s="233"/>
      <c r="F136" s="233"/>
      <c r="G136" s="302">
        <v>11210.352</v>
      </c>
      <c r="H136" s="233"/>
      <c r="I136" s="233"/>
      <c r="J136" s="233"/>
      <c r="K136" s="226"/>
    </row>
    <row r="137" spans="1:11" ht="6.75" customHeight="1" thickTop="1">
      <c r="A137" s="234"/>
      <c r="B137" s="301"/>
      <c r="C137" s="233"/>
      <c r="D137" s="233"/>
      <c r="E137" s="233"/>
      <c r="F137" s="233"/>
      <c r="G137" s="303"/>
      <c r="H137" s="233"/>
      <c r="I137" s="233"/>
      <c r="J137" s="233"/>
      <c r="K137" s="226"/>
    </row>
    <row r="138" spans="1:11" ht="16.5" thickBot="1">
      <c r="A138" s="234"/>
      <c r="B138" s="301" t="s">
        <v>267</v>
      </c>
      <c r="C138" s="233"/>
      <c r="D138" s="233"/>
      <c r="E138" s="233"/>
      <c r="F138" s="233"/>
      <c r="G138" s="302">
        <v>5022.639</v>
      </c>
      <c r="H138" s="233"/>
      <c r="I138" s="233"/>
      <c r="J138" s="233"/>
      <c r="K138" s="226"/>
    </row>
    <row r="139" spans="1:11" ht="7.5" customHeight="1" thickTop="1">
      <c r="A139" s="234"/>
      <c r="B139" s="301"/>
      <c r="C139" s="233"/>
      <c r="D139" s="233"/>
      <c r="E139" s="233"/>
      <c r="F139" s="233"/>
      <c r="G139" s="303"/>
      <c r="H139" s="233"/>
      <c r="I139" s="233"/>
      <c r="J139" s="233"/>
      <c r="K139" s="226"/>
    </row>
    <row r="140" spans="1:11" ht="16.5" thickBot="1">
      <c r="A140" s="234"/>
      <c r="B140" s="301" t="s">
        <v>268</v>
      </c>
      <c r="C140" s="233"/>
      <c r="D140" s="233"/>
      <c r="E140" s="233"/>
      <c r="F140" s="233"/>
      <c r="G140" s="302">
        <v>838.273</v>
      </c>
      <c r="H140" s="233"/>
      <c r="I140" s="233"/>
      <c r="J140" s="233"/>
      <c r="K140" s="226"/>
    </row>
    <row r="141" spans="1:11" ht="12.75" customHeight="1" thickTop="1">
      <c r="A141" s="234"/>
      <c r="B141" s="301"/>
      <c r="C141" s="233"/>
      <c r="D141" s="233"/>
      <c r="E141" s="233"/>
      <c r="F141" s="233"/>
      <c r="G141" s="233"/>
      <c r="H141" s="233"/>
      <c r="I141" s="233"/>
      <c r="J141" s="233"/>
      <c r="K141" s="226"/>
    </row>
    <row r="142" spans="1:11" ht="12.75" customHeight="1">
      <c r="A142" s="300" t="s">
        <v>66</v>
      </c>
      <c r="B142" s="269" t="s">
        <v>269</v>
      </c>
      <c r="C142" s="269"/>
      <c r="D142" s="269"/>
      <c r="E142" s="269"/>
      <c r="F142" s="269"/>
      <c r="G142" s="269"/>
      <c r="H142" s="269"/>
      <c r="I142" s="269"/>
      <c r="J142" s="269"/>
      <c r="K142" s="226"/>
    </row>
    <row r="143" spans="1:11" ht="20.25" customHeight="1">
      <c r="A143" s="232"/>
      <c r="B143" s="269"/>
      <c r="C143" s="269"/>
      <c r="D143" s="269"/>
      <c r="E143" s="269"/>
      <c r="F143" s="269"/>
      <c r="G143" s="269"/>
      <c r="H143" s="269"/>
      <c r="I143" s="269"/>
      <c r="J143" s="269"/>
      <c r="K143" s="226"/>
    </row>
    <row r="144" spans="1:11" ht="15.75">
      <c r="A144" s="232"/>
      <c r="B144" s="233"/>
      <c r="C144" s="233"/>
      <c r="D144" s="233"/>
      <c r="E144" s="233"/>
      <c r="F144" s="233"/>
      <c r="G144" s="278" t="s">
        <v>61</v>
      </c>
      <c r="H144" s="233"/>
      <c r="I144" s="233"/>
      <c r="J144" s="233"/>
      <c r="K144" s="226"/>
    </row>
    <row r="145" spans="1:11" ht="16.5" thickBot="1">
      <c r="A145" s="232"/>
      <c r="B145" s="301" t="s">
        <v>270</v>
      </c>
      <c r="C145" s="233"/>
      <c r="D145" s="233"/>
      <c r="E145" s="233"/>
      <c r="F145" s="233"/>
      <c r="G145" s="302">
        <v>9982.122</v>
      </c>
      <c r="H145" s="233"/>
      <c r="I145" s="233"/>
      <c r="J145" s="233"/>
      <c r="K145" s="226"/>
    </row>
    <row r="146" spans="1:11" ht="7.5" customHeight="1" thickTop="1">
      <c r="A146" s="232"/>
      <c r="B146" s="301"/>
      <c r="C146" s="233"/>
      <c r="D146" s="233"/>
      <c r="E146" s="233"/>
      <c r="F146" s="233"/>
      <c r="G146" s="304" t="s">
        <v>74</v>
      </c>
      <c r="H146" s="233"/>
      <c r="I146" s="233"/>
      <c r="J146" s="233"/>
      <c r="K146" s="226"/>
    </row>
    <row r="147" spans="1:11" ht="16.5" thickBot="1">
      <c r="A147" s="232"/>
      <c r="B147" s="301" t="s">
        <v>271</v>
      </c>
      <c r="C147" s="233"/>
      <c r="D147" s="233"/>
      <c r="E147" s="233"/>
      <c r="F147" s="233"/>
      <c r="G147" s="302">
        <v>9291.523</v>
      </c>
      <c r="H147" s="233"/>
      <c r="I147" s="233"/>
      <c r="J147" s="233"/>
      <c r="K147" s="226"/>
    </row>
    <row r="148" spans="1:11" ht="6.75" customHeight="1" thickTop="1">
      <c r="A148" s="232"/>
      <c r="B148" s="301"/>
      <c r="C148" s="233"/>
      <c r="D148" s="233"/>
      <c r="E148" s="233"/>
      <c r="F148" s="233"/>
      <c r="G148" s="304"/>
      <c r="H148" s="233"/>
      <c r="I148" s="233"/>
      <c r="J148" s="233"/>
      <c r="K148" s="226"/>
    </row>
    <row r="149" spans="1:11" ht="16.5" thickBot="1">
      <c r="A149" s="232"/>
      <c r="B149" s="301" t="s">
        <v>272</v>
      </c>
      <c r="C149" s="233"/>
      <c r="D149" s="233"/>
      <c r="E149" s="233"/>
      <c r="F149" s="233"/>
      <c r="G149" s="302">
        <v>9396.32</v>
      </c>
      <c r="H149" s="233"/>
      <c r="I149" s="233"/>
      <c r="J149" s="233"/>
      <c r="K149" s="226"/>
    </row>
    <row r="150" spans="1:11" ht="12.75" customHeight="1" thickTop="1">
      <c r="A150" s="232"/>
      <c r="B150" s="301"/>
      <c r="C150" s="233"/>
      <c r="D150" s="233"/>
      <c r="E150" s="233"/>
      <c r="F150" s="233"/>
      <c r="G150" s="304"/>
      <c r="H150" s="233"/>
      <c r="I150" s="233"/>
      <c r="J150" s="233"/>
      <c r="K150" s="226"/>
    </row>
    <row r="151" spans="1:11" ht="12.75" customHeight="1">
      <c r="A151" s="232"/>
      <c r="B151" s="301"/>
      <c r="C151" s="233"/>
      <c r="D151" s="233"/>
      <c r="E151" s="233"/>
      <c r="F151" s="233"/>
      <c r="G151" s="304"/>
      <c r="H151" s="233"/>
      <c r="I151" s="233"/>
      <c r="J151" s="233"/>
      <c r="K151" s="226"/>
    </row>
    <row r="152" spans="1:11" ht="15.75">
      <c r="A152" s="251">
        <v>8</v>
      </c>
      <c r="B152" s="299" t="s">
        <v>273</v>
      </c>
      <c r="C152" s="253"/>
      <c r="D152" s="253"/>
      <c r="E152" s="253"/>
      <c r="F152" s="253"/>
      <c r="G152" s="253"/>
      <c r="H152" s="253"/>
      <c r="I152" s="253"/>
      <c r="J152" s="253"/>
      <c r="K152" s="226"/>
    </row>
    <row r="153" spans="1:11" ht="34.5" customHeight="1">
      <c r="A153" s="251"/>
      <c r="B153" s="269" t="s">
        <v>274</v>
      </c>
      <c r="C153" s="238"/>
      <c r="D153" s="238"/>
      <c r="E153" s="238"/>
      <c r="F153" s="238"/>
      <c r="G153" s="238"/>
      <c r="H153" s="238"/>
      <c r="I153" s="238"/>
      <c r="J153" s="238"/>
      <c r="K153" s="226"/>
    </row>
    <row r="154" spans="1:11" ht="15.75">
      <c r="A154" s="234"/>
      <c r="B154" s="233"/>
      <c r="C154" s="233"/>
      <c r="D154" s="233"/>
      <c r="E154" s="233"/>
      <c r="F154" s="233"/>
      <c r="G154" s="233"/>
      <c r="H154" s="233"/>
      <c r="I154" s="233"/>
      <c r="J154" s="233"/>
      <c r="K154" s="226"/>
    </row>
    <row r="155" spans="1:11" ht="15.75">
      <c r="A155" s="251">
        <v>9</v>
      </c>
      <c r="B155" s="299" t="s">
        <v>275</v>
      </c>
      <c r="C155" s="253"/>
      <c r="D155" s="253"/>
      <c r="E155" s="253"/>
      <c r="F155" s="253"/>
      <c r="G155" s="253"/>
      <c r="H155" s="253"/>
      <c r="I155" s="253"/>
      <c r="J155" s="253"/>
      <c r="K155" s="226"/>
    </row>
    <row r="156" spans="1:11" ht="15.75">
      <c r="A156" s="232"/>
      <c r="B156" s="269" t="s">
        <v>276</v>
      </c>
      <c r="C156" s="269"/>
      <c r="D156" s="269"/>
      <c r="E156" s="269"/>
      <c r="F156" s="269"/>
      <c r="G156" s="269"/>
      <c r="H156" s="269"/>
      <c r="I156" s="269"/>
      <c r="J156" s="269"/>
      <c r="K156" s="226"/>
    </row>
    <row r="157" spans="1:11" ht="12.75" customHeight="1">
      <c r="A157" s="226"/>
      <c r="K157" s="226"/>
    </row>
    <row r="158" spans="1:11" ht="15.75">
      <c r="A158" s="251">
        <v>10</v>
      </c>
      <c r="B158" s="239" t="s">
        <v>277</v>
      </c>
      <c r="C158" s="239"/>
      <c r="D158" s="239"/>
      <c r="E158" s="239"/>
      <c r="F158" s="239"/>
      <c r="G158" s="239"/>
      <c r="H158" s="239"/>
      <c r="I158" s="239"/>
      <c r="J158" s="239"/>
      <c r="K158" s="226"/>
    </row>
    <row r="159" spans="1:11" ht="15.75">
      <c r="A159" s="232"/>
      <c r="B159" s="269" t="s">
        <v>278</v>
      </c>
      <c r="C159" s="269"/>
      <c r="D159" s="269"/>
      <c r="E159" s="269"/>
      <c r="F159" s="269"/>
      <c r="G159" s="269"/>
      <c r="H159" s="269"/>
      <c r="I159" s="269"/>
      <c r="J159" s="269"/>
      <c r="K159" s="226"/>
    </row>
    <row r="160" spans="1:11" ht="15.75">
      <c r="A160" s="234"/>
      <c r="B160" s="269"/>
      <c r="C160" s="269"/>
      <c r="D160" s="269"/>
      <c r="E160" s="269"/>
      <c r="F160" s="269"/>
      <c r="G160" s="269"/>
      <c r="H160" s="269"/>
      <c r="I160" s="269"/>
      <c r="J160" s="269"/>
      <c r="K160" s="226"/>
    </row>
    <row r="161" spans="1:11" ht="15.75">
      <c r="A161" s="234"/>
      <c r="B161" s="233"/>
      <c r="C161" s="233"/>
      <c r="D161" s="233"/>
      <c r="E161" s="233"/>
      <c r="F161" s="233"/>
      <c r="G161" s="233"/>
      <c r="H161" s="233"/>
      <c r="I161" s="233"/>
      <c r="J161" s="233"/>
      <c r="K161" s="226"/>
    </row>
    <row r="162" spans="1:11" ht="15.75">
      <c r="A162" s="251">
        <v>11</v>
      </c>
      <c r="B162" s="268" t="s">
        <v>279</v>
      </c>
      <c r="C162" s="268"/>
      <c r="D162" s="268"/>
      <c r="E162" s="268"/>
      <c r="F162" s="268"/>
      <c r="G162" s="268"/>
      <c r="H162" s="268"/>
      <c r="I162" s="268"/>
      <c r="J162" s="268"/>
      <c r="K162" s="226"/>
    </row>
    <row r="163" spans="1:11" ht="15.75">
      <c r="A163" s="232"/>
      <c r="B163" s="269" t="s">
        <v>280</v>
      </c>
      <c r="C163" s="269"/>
      <c r="D163" s="269"/>
      <c r="E163" s="269"/>
      <c r="F163" s="269"/>
      <c r="G163" s="269"/>
      <c r="H163" s="269"/>
      <c r="I163" s="269"/>
      <c r="J163" s="269"/>
      <c r="K163" s="226"/>
    </row>
    <row r="164" spans="1:11" ht="15.75">
      <c r="A164" s="234"/>
      <c r="B164" s="269"/>
      <c r="C164" s="269"/>
      <c r="D164" s="269"/>
      <c r="E164" s="269"/>
      <c r="F164" s="269"/>
      <c r="G164" s="269"/>
      <c r="H164" s="269"/>
      <c r="I164" s="269"/>
      <c r="J164" s="269"/>
      <c r="K164" s="226"/>
    </row>
    <row r="165" spans="1:11" ht="15.75">
      <c r="A165" s="234"/>
      <c r="B165" s="233"/>
      <c r="C165" s="233"/>
      <c r="D165" s="233"/>
      <c r="E165" s="233"/>
      <c r="F165" s="233"/>
      <c r="G165" s="233"/>
      <c r="H165" s="233"/>
      <c r="I165" s="233"/>
      <c r="J165" s="233"/>
      <c r="K165" s="226"/>
    </row>
    <row r="166" spans="1:2" ht="15.75">
      <c r="A166" s="256">
        <v>12</v>
      </c>
      <c r="B166" s="257" t="s">
        <v>281</v>
      </c>
    </row>
    <row r="167" spans="2:10" ht="53.25" customHeight="1">
      <c r="B167" s="270" t="s">
        <v>282</v>
      </c>
      <c r="C167" s="270"/>
      <c r="D167" s="270"/>
      <c r="E167" s="270"/>
      <c r="F167" s="270"/>
      <c r="G167" s="270"/>
      <c r="H167" s="270"/>
      <c r="I167" s="270"/>
      <c r="J167" s="270"/>
    </row>
    <row r="168" spans="1:11" ht="15.75">
      <c r="A168" s="234"/>
      <c r="B168" s="233"/>
      <c r="C168" s="233"/>
      <c r="D168" s="233"/>
      <c r="E168" s="233"/>
      <c r="F168" s="233"/>
      <c r="G168" s="233"/>
      <c r="H168" s="233"/>
      <c r="I168" s="233"/>
      <c r="J168" s="233"/>
      <c r="K168" s="226"/>
    </row>
    <row r="169" spans="1:11" ht="15" customHeight="1">
      <c r="A169" s="251">
        <v>13</v>
      </c>
      <c r="B169" s="229" t="s">
        <v>283</v>
      </c>
      <c r="C169" s="306"/>
      <c r="D169" s="306"/>
      <c r="E169" s="306"/>
      <c r="F169" s="306"/>
      <c r="G169" s="306"/>
      <c r="H169" s="306"/>
      <c r="I169" s="306"/>
      <c r="J169" s="306"/>
      <c r="K169" s="226"/>
    </row>
    <row r="170" spans="1:11" ht="15" customHeight="1">
      <c r="A170" s="232"/>
      <c r="B170" s="306"/>
      <c r="C170" s="306"/>
      <c r="D170" s="306"/>
      <c r="E170" s="306"/>
      <c r="F170" s="306"/>
      <c r="G170" s="306"/>
      <c r="H170" s="307"/>
      <c r="I170" s="278" t="s">
        <v>284</v>
      </c>
      <c r="J170" s="278" t="s">
        <v>284</v>
      </c>
      <c r="K170" s="226"/>
    </row>
    <row r="171" spans="1:11" ht="15" customHeight="1">
      <c r="A171" s="232"/>
      <c r="B171" s="306"/>
      <c r="C171" s="306"/>
      <c r="D171" s="306"/>
      <c r="E171" s="306"/>
      <c r="F171" s="306"/>
      <c r="G171" s="306"/>
      <c r="H171" s="307"/>
      <c r="I171" s="278" t="s">
        <v>58</v>
      </c>
      <c r="J171" s="278" t="s">
        <v>59</v>
      </c>
      <c r="K171" s="226"/>
    </row>
    <row r="172" spans="1:11" ht="15" customHeight="1">
      <c r="A172" s="232"/>
      <c r="B172" s="308" t="s">
        <v>285</v>
      </c>
      <c r="C172" s="306"/>
      <c r="D172" s="306"/>
      <c r="E172" s="306"/>
      <c r="F172" s="306"/>
      <c r="G172" s="306"/>
      <c r="H172" s="284"/>
      <c r="I172" s="309">
        <v>37621</v>
      </c>
      <c r="J172" s="309">
        <v>37621</v>
      </c>
      <c r="K172" s="226"/>
    </row>
    <row r="173" spans="1:11" ht="15" customHeight="1">
      <c r="A173" s="232"/>
      <c r="B173" s="301" t="s">
        <v>286</v>
      </c>
      <c r="C173" s="233"/>
      <c r="D173" s="233"/>
      <c r="E173" s="233"/>
      <c r="F173" s="273"/>
      <c r="G173" s="273"/>
      <c r="H173" s="273"/>
      <c r="I173" s="266">
        <f>'IS'!C55</f>
        <v>10879</v>
      </c>
      <c r="J173" s="310">
        <f>'IS'!F55</f>
        <v>25142.6971556</v>
      </c>
      <c r="K173" s="226"/>
    </row>
    <row r="174" spans="1:11" ht="15" customHeight="1">
      <c r="A174" s="232"/>
      <c r="B174" s="301"/>
      <c r="C174" s="233"/>
      <c r="D174" s="233"/>
      <c r="E174" s="233"/>
      <c r="F174" s="273"/>
      <c r="G174" s="273"/>
      <c r="H174" s="273"/>
      <c r="I174" s="266"/>
      <c r="J174" s="273"/>
      <c r="K174" s="226"/>
    </row>
    <row r="175" spans="1:11" ht="15" customHeight="1">
      <c r="A175" s="232"/>
      <c r="B175" s="301" t="s">
        <v>287</v>
      </c>
      <c r="C175" s="306"/>
      <c r="D175" s="306"/>
      <c r="E175" s="306"/>
      <c r="F175" s="306"/>
      <c r="G175" s="306"/>
      <c r="H175" s="284"/>
      <c r="I175" s="311">
        <v>103777</v>
      </c>
      <c r="J175" s="311">
        <v>103777.003</v>
      </c>
      <c r="K175" s="226"/>
    </row>
    <row r="176" spans="1:11" ht="15" customHeight="1">
      <c r="A176" s="232"/>
      <c r="B176" s="301" t="s">
        <v>288</v>
      </c>
      <c r="C176" s="306"/>
      <c r="D176" s="306"/>
      <c r="E176" s="306"/>
      <c r="F176" s="306"/>
      <c r="G176" s="306"/>
      <c r="H176" s="284"/>
      <c r="I176" s="312">
        <v>622</v>
      </c>
      <c r="J176" s="312">
        <v>622.4166666666715</v>
      </c>
      <c r="K176" s="226"/>
    </row>
    <row r="177" spans="1:11" ht="15" customHeight="1" thickBot="1">
      <c r="A177" s="232"/>
      <c r="B177" s="301" t="s">
        <v>289</v>
      </c>
      <c r="C177" s="306"/>
      <c r="D177" s="306"/>
      <c r="E177" s="306"/>
      <c r="F177" s="306"/>
      <c r="G177" s="306"/>
      <c r="H177" s="306"/>
      <c r="I177" s="313">
        <f>SUM(I175:I176)</f>
        <v>104399</v>
      </c>
      <c r="J177" s="313">
        <f>SUM(J175:J176)</f>
        <v>104399.41966666667</v>
      </c>
      <c r="K177" s="226"/>
    </row>
    <row r="178" spans="1:11" ht="15" customHeight="1" thickTop="1">
      <c r="A178" s="232"/>
      <c r="B178" s="301"/>
      <c r="C178" s="306"/>
      <c r="D178" s="306"/>
      <c r="E178" s="306"/>
      <c r="F178" s="306"/>
      <c r="G178" s="306"/>
      <c r="H178" s="306"/>
      <c r="I178" s="306"/>
      <c r="J178" s="306"/>
      <c r="K178" s="226"/>
    </row>
    <row r="179" spans="1:11" ht="15" customHeight="1" thickBot="1">
      <c r="A179" s="232"/>
      <c r="B179" s="301" t="s">
        <v>290</v>
      </c>
      <c r="C179" s="306"/>
      <c r="D179" s="306"/>
      <c r="E179" s="306"/>
      <c r="F179" s="306"/>
      <c r="G179" s="306"/>
      <c r="H179" s="306"/>
      <c r="I179" s="314">
        <f>+I173/I177*100</f>
        <v>10.420597898447303</v>
      </c>
      <c r="J179" s="314">
        <f>+J173/J177*100</f>
        <v>24.083177124812817</v>
      </c>
      <c r="K179" s="226"/>
    </row>
    <row r="180" spans="1:11" ht="15" customHeight="1" thickTop="1">
      <c r="A180" s="232"/>
      <c r="B180" s="301"/>
      <c r="C180" s="306"/>
      <c r="D180" s="306"/>
      <c r="E180" s="306"/>
      <c r="F180" s="306"/>
      <c r="G180" s="306"/>
      <c r="H180" s="306"/>
      <c r="I180" s="306"/>
      <c r="J180" s="306"/>
      <c r="K180" s="226"/>
    </row>
    <row r="181" spans="1:11" ht="15" customHeight="1">
      <c r="A181" s="232"/>
      <c r="B181" s="315" t="s">
        <v>291</v>
      </c>
      <c r="C181" s="306"/>
      <c r="D181" s="306"/>
      <c r="E181" s="306"/>
      <c r="F181" s="306"/>
      <c r="G181" s="306"/>
      <c r="H181" s="306"/>
      <c r="I181" s="306"/>
      <c r="J181" s="306"/>
      <c r="K181" s="226"/>
    </row>
    <row r="182" spans="1:11" ht="15" customHeight="1">
      <c r="A182" s="232"/>
      <c r="B182" s="301" t="s">
        <v>286</v>
      </c>
      <c r="C182" s="306"/>
      <c r="D182" s="306"/>
      <c r="E182" s="306"/>
      <c r="F182" s="306"/>
      <c r="G182" s="306"/>
      <c r="H182" s="306"/>
      <c r="I182" s="266">
        <f>'IS'!C55</f>
        <v>10879</v>
      </c>
      <c r="J182" s="316">
        <f>'IS'!F55</f>
        <v>25142.6971556</v>
      </c>
      <c r="K182" s="226"/>
    </row>
    <row r="183" spans="1:11" ht="15" customHeight="1">
      <c r="A183" s="232"/>
      <c r="B183" s="301"/>
      <c r="C183" s="306"/>
      <c r="D183" s="306"/>
      <c r="E183" s="306"/>
      <c r="F183" s="306"/>
      <c r="G183" s="306"/>
      <c r="H183" s="306"/>
      <c r="I183" s="306"/>
      <c r="J183" s="306"/>
      <c r="K183" s="226"/>
    </row>
    <row r="184" spans="1:11" ht="15" customHeight="1">
      <c r="A184" s="232"/>
      <c r="B184" s="301" t="s">
        <v>289</v>
      </c>
      <c r="C184" s="306"/>
      <c r="D184" s="306"/>
      <c r="E184" s="306"/>
      <c r="F184" s="306"/>
      <c r="G184" s="306"/>
      <c r="H184" s="306"/>
      <c r="I184" s="266">
        <f>+I177</f>
        <v>104399</v>
      </c>
      <c r="J184" s="316">
        <f>J177</f>
        <v>104399.41966666667</v>
      </c>
      <c r="K184" s="226"/>
    </row>
    <row r="185" spans="1:11" ht="15" customHeight="1">
      <c r="A185" s="232"/>
      <c r="B185" s="301" t="s">
        <v>292</v>
      </c>
      <c r="C185" s="306"/>
      <c r="D185" s="306"/>
      <c r="E185" s="306"/>
      <c r="F185" s="306"/>
      <c r="G185" s="306"/>
      <c r="H185" s="306"/>
      <c r="I185" s="266"/>
      <c r="J185" s="316"/>
      <c r="K185" s="226"/>
    </row>
    <row r="186" spans="1:11" ht="15" customHeight="1">
      <c r="A186" s="232"/>
      <c r="B186" s="301" t="s">
        <v>293</v>
      </c>
      <c r="C186" s="306"/>
      <c r="D186" s="306"/>
      <c r="E186" s="306"/>
      <c r="F186" s="306"/>
      <c r="G186" s="306"/>
      <c r="H186" s="306"/>
      <c r="I186" s="311">
        <v>5914</v>
      </c>
      <c r="J186" s="317">
        <v>5914</v>
      </c>
      <c r="K186" s="226"/>
    </row>
    <row r="187" spans="1:11" ht="15" customHeight="1">
      <c r="A187" s="232"/>
      <c r="B187" s="301" t="s">
        <v>294</v>
      </c>
      <c r="C187" s="306"/>
      <c r="D187" s="306"/>
      <c r="E187" s="306"/>
      <c r="F187" s="306"/>
      <c r="G187" s="306"/>
      <c r="H187" s="306"/>
      <c r="I187" s="312">
        <v>-5233</v>
      </c>
      <c r="J187" s="318">
        <v>-5233</v>
      </c>
      <c r="K187" s="226"/>
    </row>
    <row r="188" spans="1:11" ht="15.75">
      <c r="A188" s="232"/>
      <c r="B188" s="301" t="s">
        <v>295</v>
      </c>
      <c r="C188" s="319"/>
      <c r="D188" s="319"/>
      <c r="E188" s="319"/>
      <c r="F188" s="319"/>
      <c r="G188" s="319"/>
      <c r="H188" s="319"/>
      <c r="I188" s="320"/>
      <c r="J188" s="321"/>
      <c r="K188" s="226"/>
    </row>
    <row r="189" spans="1:11" ht="16.5" thickBot="1">
      <c r="A189" s="232"/>
      <c r="B189" s="301" t="s">
        <v>296</v>
      </c>
      <c r="C189" s="319"/>
      <c r="D189" s="319"/>
      <c r="E189" s="319"/>
      <c r="F189" s="319"/>
      <c r="G189" s="319"/>
      <c r="H189" s="319"/>
      <c r="I189" s="322">
        <f>SUM(I184:I187)</f>
        <v>105080</v>
      </c>
      <c r="J189" s="322">
        <f>SUM(J184:J187)</f>
        <v>105080.41966666667</v>
      </c>
      <c r="K189" s="226"/>
    </row>
    <row r="190" spans="1:11" ht="16.5" thickTop="1">
      <c r="A190" s="232"/>
      <c r="B190" s="301"/>
      <c r="C190" s="319"/>
      <c r="D190" s="319"/>
      <c r="E190" s="319"/>
      <c r="F190" s="319"/>
      <c r="G190" s="319"/>
      <c r="H190" s="319"/>
      <c r="I190" s="319"/>
      <c r="J190" s="319"/>
      <c r="K190" s="226"/>
    </row>
    <row r="191" spans="1:11" ht="16.5" thickBot="1">
      <c r="A191" s="232"/>
      <c r="B191" s="301" t="s">
        <v>297</v>
      </c>
      <c r="C191" s="319"/>
      <c r="D191" s="319"/>
      <c r="E191" s="319"/>
      <c r="F191" s="319"/>
      <c r="G191" s="319"/>
      <c r="H191" s="319"/>
      <c r="I191" s="314">
        <f>+I173/I189*100</f>
        <v>10.35306433193757</v>
      </c>
      <c r="J191" s="314">
        <f>+J173/J189*100</f>
        <v>23.927100058561813</v>
      </c>
      <c r="K191" s="226"/>
    </row>
    <row r="192" spans="1:11" ht="16.5" thickTop="1">
      <c r="A192" s="232"/>
      <c r="B192" s="301"/>
      <c r="C192" s="319"/>
      <c r="D192" s="319"/>
      <c r="E192" s="319"/>
      <c r="F192" s="319"/>
      <c r="G192" s="319"/>
      <c r="H192" s="319"/>
      <c r="I192" s="323"/>
      <c r="J192" s="319"/>
      <c r="K192" s="226"/>
    </row>
    <row r="193" spans="1:11" ht="15.75">
      <c r="A193" s="251"/>
      <c r="B193" s="229"/>
      <c r="C193" s="319"/>
      <c r="D193" s="319"/>
      <c r="E193" s="319"/>
      <c r="F193" s="319"/>
      <c r="G193" s="319"/>
      <c r="H193" s="319"/>
      <c r="I193" s="324"/>
      <c r="J193" s="325"/>
      <c r="K193" s="226"/>
    </row>
    <row r="194" spans="1:11" ht="15.75">
      <c r="A194" s="232"/>
      <c r="B194" s="301"/>
      <c r="C194" s="319"/>
      <c r="D194" s="319"/>
      <c r="E194" s="319"/>
      <c r="F194" s="319"/>
      <c r="G194" s="319"/>
      <c r="H194" s="319"/>
      <c r="I194" s="323"/>
      <c r="J194" s="319"/>
      <c r="K194" s="226"/>
    </row>
    <row r="195" spans="1:11" ht="15.75">
      <c r="A195" s="232"/>
      <c r="B195" s="301"/>
      <c r="C195" s="319"/>
      <c r="D195" s="319"/>
      <c r="E195" s="319"/>
      <c r="F195" s="319"/>
      <c r="G195" s="319"/>
      <c r="H195" s="319"/>
      <c r="I195" s="323"/>
      <c r="J195" s="319"/>
      <c r="K195" s="226"/>
    </row>
    <row r="196" spans="1:11" ht="12" customHeight="1">
      <c r="A196" s="232"/>
      <c r="B196" s="301"/>
      <c r="C196" s="319"/>
      <c r="D196" s="319"/>
      <c r="E196" s="319"/>
      <c r="F196" s="319"/>
      <c r="G196" s="319"/>
      <c r="H196" s="319"/>
      <c r="I196" s="319"/>
      <c r="J196" s="319"/>
      <c r="K196" s="226"/>
    </row>
    <row r="197" spans="1:11" ht="12" customHeight="1">
      <c r="A197" s="232"/>
      <c r="B197" s="301"/>
      <c r="C197" s="319"/>
      <c r="D197" s="319"/>
      <c r="E197" s="319"/>
      <c r="F197" s="319"/>
      <c r="G197" s="319"/>
      <c r="H197" s="319"/>
      <c r="I197" s="319"/>
      <c r="J197" s="319"/>
      <c r="K197" s="226"/>
    </row>
    <row r="198" spans="1:11" ht="12" customHeight="1">
      <c r="A198" s="232"/>
      <c r="B198" s="301"/>
      <c r="C198" s="319"/>
      <c r="D198" s="319"/>
      <c r="E198" s="319"/>
      <c r="F198" s="319"/>
      <c r="G198" s="319"/>
      <c r="H198" s="319"/>
      <c r="I198" s="319"/>
      <c r="J198" s="319"/>
      <c r="K198" s="226"/>
    </row>
    <row r="199" spans="1:11" ht="15.75">
      <c r="A199" s="232"/>
      <c r="B199" s="226"/>
      <c r="C199" s="226"/>
      <c r="D199" s="226"/>
      <c r="E199" s="226"/>
      <c r="F199" s="226"/>
      <c r="G199" s="226"/>
      <c r="H199" s="226"/>
      <c r="I199" s="226"/>
      <c r="J199" s="326" t="s">
        <v>298</v>
      </c>
      <c r="K199" s="226"/>
    </row>
    <row r="200" spans="1:11" ht="15.75">
      <c r="A200" s="232" t="s">
        <v>299</v>
      </c>
      <c r="B200" s="226"/>
      <c r="C200" s="226"/>
      <c r="D200" s="226"/>
      <c r="E200" s="226"/>
      <c r="F200" s="226"/>
      <c r="G200" s="226"/>
      <c r="H200" s="226"/>
      <c r="I200" s="226"/>
      <c r="J200" s="286" t="s">
        <v>300</v>
      </c>
      <c r="K200" s="226"/>
    </row>
    <row r="201" spans="1:11" ht="15.75">
      <c r="A201" s="271">
        <v>37678</v>
      </c>
      <c r="B201" s="271"/>
      <c r="C201" s="226"/>
      <c r="D201" s="226"/>
      <c r="E201" s="226"/>
      <c r="F201" s="226"/>
      <c r="G201" s="226"/>
      <c r="H201" s="226"/>
      <c r="I201" s="226"/>
      <c r="J201" s="326" t="s">
        <v>301</v>
      </c>
      <c r="K201" s="226"/>
    </row>
  </sheetData>
  <mergeCells count="48">
    <mergeCell ref="B4:J5"/>
    <mergeCell ref="B7:J7"/>
    <mergeCell ref="B9:E9"/>
    <mergeCell ref="B10:E10"/>
    <mergeCell ref="B11:G11"/>
    <mergeCell ref="B15:J15"/>
    <mergeCell ref="B20:J20"/>
    <mergeCell ref="B21:J21"/>
    <mergeCell ref="B23:J23"/>
    <mergeCell ref="B24:J24"/>
    <mergeCell ref="B26:J26"/>
    <mergeCell ref="B27:J27"/>
    <mergeCell ref="B29:J30"/>
    <mergeCell ref="B31:J32"/>
    <mergeCell ref="B33:J33"/>
    <mergeCell ref="B34:J34"/>
    <mergeCell ref="B37:J38"/>
    <mergeCell ref="B60:J60"/>
    <mergeCell ref="B66:J66"/>
    <mergeCell ref="B69:J69"/>
    <mergeCell ref="B70:J72"/>
    <mergeCell ref="B75:E75"/>
    <mergeCell ref="B76:E76"/>
    <mergeCell ref="G76:I76"/>
    <mergeCell ref="B78:E78"/>
    <mergeCell ref="B79:E79"/>
    <mergeCell ref="G79:I79"/>
    <mergeCell ref="B84:J86"/>
    <mergeCell ref="B87:J87"/>
    <mergeCell ref="B89:J89"/>
    <mergeCell ref="B90:J92"/>
    <mergeCell ref="B93:J93"/>
    <mergeCell ref="B96:J96"/>
    <mergeCell ref="B97:J97"/>
    <mergeCell ref="B98:G98"/>
    <mergeCell ref="H104:I104"/>
    <mergeCell ref="B125:J126"/>
    <mergeCell ref="B129:J129"/>
    <mergeCell ref="B132:J134"/>
    <mergeCell ref="B142:J143"/>
    <mergeCell ref="B153:J153"/>
    <mergeCell ref="B156:J156"/>
    <mergeCell ref="B158:J158"/>
    <mergeCell ref="B159:J160"/>
    <mergeCell ref="B162:J162"/>
    <mergeCell ref="B163:J164"/>
    <mergeCell ref="B167:J167"/>
    <mergeCell ref="A201:B201"/>
  </mergeCells>
  <printOptions/>
  <pageMargins left="0.75" right="0.75" top="1" bottom="1" header="0.5" footer="0.5"/>
  <pageSetup horizontalDpi="600" verticalDpi="600" orientation="portrait" scale="66" r:id="rId1"/>
  <rowBreaks count="3" manualBreakCount="3">
    <brk id="49" max="9" man="1"/>
    <brk id="99" max="255" man="1"/>
    <brk id="16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Jerneh Asia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Bkteoh</dc:creator>
  <cp:keywords/>
  <dc:description/>
  <cp:lastModifiedBy>Bkteoh</cp:lastModifiedBy>
  <cp:lastPrinted>2003-02-26T07:20:09Z</cp:lastPrinted>
  <dcterms:created xsi:type="dcterms:W3CDTF">2003-02-26T06:48:23Z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